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565"/>
  </bookViews>
  <sheets>
    <sheet name="JUL-DEC 2013 ROPS (ATE)" sheetId="1" r:id="rId1"/>
  </sheets>
  <externalReferences>
    <externalReference r:id="rId2"/>
  </externalReferences>
  <definedNames>
    <definedName name="_xlnm.Print_Area" localSheetId="0">'JUL-DEC 2013 ROPS (ATE)'!$A$1:$AE$353</definedName>
    <definedName name="_xlnm.Print_Titles" localSheetId="0">'JUL-DEC 2013 ROPS (ATE)'!$D:$D</definedName>
  </definedNames>
  <calcPr calcId="145621"/>
</workbook>
</file>

<file path=xl/calcChain.xml><?xml version="1.0" encoding="utf-8"?>
<calcChain xmlns="http://schemas.openxmlformats.org/spreadsheetml/2006/main">
  <c r="H350" i="1" l="1"/>
  <c r="I350" i="1"/>
  <c r="J350" i="1"/>
  <c r="K350" i="1"/>
  <c r="L350" i="1"/>
  <c r="M350" i="1"/>
  <c r="N350" i="1"/>
  <c r="O350" i="1"/>
  <c r="P350" i="1"/>
  <c r="Q350" i="1"/>
  <c r="R350" i="1"/>
  <c r="S350" i="1"/>
  <c r="T350" i="1"/>
  <c r="U350" i="1"/>
  <c r="V350" i="1"/>
  <c r="W350" i="1"/>
  <c r="X350" i="1"/>
  <c r="Y350" i="1"/>
  <c r="Z350" i="1"/>
  <c r="AA350" i="1"/>
  <c r="AB350" i="1"/>
  <c r="AC350" i="1"/>
  <c r="AD350" i="1"/>
  <c r="AE350" i="1"/>
  <c r="G350" i="1"/>
  <c r="AE200" i="1" l="1"/>
  <c r="AC200" i="1"/>
  <c r="X200" i="1"/>
  <c r="U200" i="1"/>
  <c r="T200" i="1"/>
  <c r="S200" i="1"/>
  <c r="Q200" i="1"/>
  <c r="O201" i="1"/>
  <c r="O200" i="1"/>
  <c r="M200" i="1"/>
  <c r="L200" i="1"/>
  <c r="J200" i="1"/>
  <c r="H200" i="1"/>
  <c r="G201" i="1"/>
  <c r="H201" i="1"/>
  <c r="I201" i="1"/>
  <c r="J201" i="1"/>
  <c r="K201" i="1"/>
  <c r="L201" i="1"/>
  <c r="M201" i="1"/>
  <c r="N201" i="1"/>
  <c r="P201" i="1"/>
  <c r="Q201" i="1"/>
  <c r="R201" i="1"/>
  <c r="S201" i="1"/>
  <c r="T201" i="1"/>
  <c r="U201" i="1"/>
  <c r="V201" i="1"/>
  <c r="W201" i="1"/>
  <c r="X201" i="1"/>
  <c r="Y201" i="1"/>
  <c r="Z201" i="1"/>
  <c r="AA201" i="1"/>
  <c r="AB201" i="1"/>
  <c r="AC201" i="1"/>
  <c r="AD201" i="1"/>
  <c r="AE201" i="1"/>
  <c r="F201" i="1"/>
  <c r="G200" i="1"/>
  <c r="I200" i="1"/>
  <c r="K200" i="1"/>
  <c r="N200" i="1"/>
  <c r="P200" i="1"/>
  <c r="R200" i="1"/>
  <c r="V200" i="1"/>
  <c r="W200" i="1"/>
  <c r="Y200" i="1"/>
  <c r="Z200" i="1"/>
  <c r="AA200" i="1"/>
  <c r="AB200" i="1"/>
  <c r="AD200" i="1"/>
  <c r="F200" i="1"/>
  <c r="E205" i="1" l="1"/>
  <c r="E204" i="1"/>
  <c r="E200" i="1"/>
  <c r="E201" i="1"/>
  <c r="Z187" i="1" l="1"/>
  <c r="E233" i="1"/>
  <c r="E215" i="1"/>
  <c r="K187" i="1"/>
  <c r="G187" i="1"/>
  <c r="H187" i="1"/>
  <c r="X187" i="1"/>
  <c r="AB187" i="1"/>
  <c r="AE187" i="1"/>
  <c r="E232" i="1"/>
  <c r="E220" i="1"/>
  <c r="T187" i="1"/>
  <c r="W187" i="1"/>
  <c r="V187" i="1"/>
  <c r="AC187" i="1"/>
  <c r="S187" i="1"/>
  <c r="L187" i="1"/>
  <c r="F240" i="1"/>
  <c r="E214" i="1"/>
  <c r="E222" i="1"/>
  <c r="E231" i="1"/>
  <c r="N240" i="1"/>
  <c r="E221" i="1"/>
  <c r="E224" i="1"/>
  <c r="O240" i="1"/>
  <c r="T240" i="1"/>
  <c r="U240" i="1"/>
  <c r="AC240" i="1"/>
  <c r="N242" i="1"/>
  <c r="X242" i="1"/>
  <c r="E271" i="1"/>
  <c r="E288" i="1"/>
  <c r="E289" i="1"/>
  <c r="J303" i="1"/>
  <c r="J349" i="1" s="1"/>
  <c r="W303" i="1"/>
  <c r="W349" i="1" s="1"/>
  <c r="L303" i="1"/>
  <c r="L349" i="1" s="1"/>
  <c r="AC242" i="1"/>
  <c r="E259" i="1"/>
  <c r="E277" i="1"/>
  <c r="F187" i="1"/>
  <c r="E186" i="1"/>
  <c r="E187" i="1" s="1"/>
  <c r="P240" i="1"/>
  <c r="E228" i="1"/>
  <c r="E218" i="1"/>
  <c r="E219" i="1"/>
  <c r="I240" i="1"/>
  <c r="AE240" i="1"/>
  <c r="AD242" i="1"/>
  <c r="E254" i="1"/>
  <c r="E287" i="1"/>
  <c r="E244" i="1"/>
  <c r="E252" i="1"/>
  <c r="AD303" i="1"/>
  <c r="AD349" i="1" s="1"/>
  <c r="M303" i="1"/>
  <c r="M349" i="1" s="1"/>
  <c r="W242" i="1"/>
  <c r="E260" i="1"/>
  <c r="E282" i="1"/>
  <c r="N187" i="1"/>
  <c r="Q187" i="1"/>
  <c r="U187" i="1"/>
  <c r="E229" i="1"/>
  <c r="J187" i="1"/>
  <c r="R187" i="1"/>
  <c r="E216" i="1"/>
  <c r="H240" i="1"/>
  <c r="J240" i="1"/>
  <c r="E234" i="1"/>
  <c r="E230" i="1"/>
  <c r="E239" i="1"/>
  <c r="E227" i="1"/>
  <c r="G240" i="1"/>
  <c r="K240" i="1"/>
  <c r="Q240" i="1"/>
  <c r="Y240" i="1"/>
  <c r="I242" i="1"/>
  <c r="S242" i="1"/>
  <c r="E286" i="1"/>
  <c r="E248" i="1"/>
  <c r="E257" i="1"/>
  <c r="E278" i="1"/>
  <c r="AC303" i="1"/>
  <c r="AC349" i="1" s="1"/>
  <c r="L242" i="1"/>
  <c r="E276" i="1"/>
  <c r="E302" i="1"/>
  <c r="M187" i="1"/>
  <c r="I187" i="1"/>
  <c r="P187" i="1"/>
  <c r="Y187" i="1"/>
  <c r="E217" i="1"/>
  <c r="E236" i="1"/>
  <c r="AA187" i="1"/>
  <c r="AD187" i="1"/>
  <c r="O187" i="1"/>
  <c r="E235" i="1"/>
  <c r="E238" i="1"/>
  <c r="L240" i="1"/>
  <c r="E225" i="1"/>
  <c r="E237" i="1"/>
  <c r="E223" i="1"/>
  <c r="E226" i="1"/>
  <c r="M240" i="1"/>
  <c r="R240" i="1"/>
  <c r="S240" i="1"/>
  <c r="AA240" i="1"/>
  <c r="Y242" i="1"/>
  <c r="H242" i="1"/>
  <c r="E255" i="1"/>
  <c r="E272" i="1"/>
  <c r="E273" i="1"/>
  <c r="E298" i="1"/>
  <c r="M242" i="1"/>
  <c r="F303" i="1"/>
  <c r="E243" i="1"/>
  <c r="E261" i="1"/>
  <c r="G242" i="1"/>
  <c r="E262" i="1"/>
  <c r="E291" i="1"/>
  <c r="E245" i="1"/>
  <c r="E250" i="1"/>
  <c r="Q303" i="1"/>
  <c r="Q349" i="1" s="1"/>
  <c r="Z240" i="1"/>
  <c r="V242" i="1"/>
  <c r="E256" i="1"/>
  <c r="E279" i="1"/>
  <c r="E296" i="1"/>
  <c r="E297" i="1"/>
  <c r="AB303" i="1"/>
  <c r="AB349" i="1" s="1"/>
  <c r="AE303" i="1"/>
  <c r="AE349" i="1" s="1"/>
  <c r="V240" i="1"/>
  <c r="J242" i="1"/>
  <c r="T242" i="1"/>
  <c r="E267" i="1"/>
  <c r="E284" i="1"/>
  <c r="E285" i="1"/>
  <c r="K303" i="1"/>
  <c r="K349" i="1" s="1"/>
  <c r="AB240" i="1"/>
  <c r="K242" i="1"/>
  <c r="E266" i="1"/>
  <c r="E295" i="1"/>
  <c r="E249" i="1"/>
  <c r="E258" i="1"/>
  <c r="R303" i="1"/>
  <c r="R349" i="1" s="1"/>
  <c r="U303" i="1"/>
  <c r="U349" i="1" s="1"/>
  <c r="Z242" i="1"/>
  <c r="E246" i="1"/>
  <c r="E283" i="1"/>
  <c r="E300" i="1"/>
  <c r="E301" i="1"/>
  <c r="N303" i="1"/>
  <c r="N349" i="1" s="1"/>
  <c r="I303" i="1"/>
  <c r="I349" i="1" s="1"/>
  <c r="P303" i="1"/>
  <c r="P349" i="1" s="1"/>
  <c r="G303" i="1"/>
  <c r="G349" i="1" s="1"/>
  <c r="Q242" i="1"/>
  <c r="AA242" i="1"/>
  <c r="E247" i="1"/>
  <c r="E264" i="1"/>
  <c r="E265" i="1"/>
  <c r="E290" i="1"/>
  <c r="S303" i="1"/>
  <c r="S349" i="1" s="1"/>
  <c r="AD240" i="1"/>
  <c r="O242" i="1"/>
  <c r="E274" i="1"/>
  <c r="E299" i="1"/>
  <c r="E253" i="1"/>
  <c r="E270" i="1"/>
  <c r="Y303" i="1"/>
  <c r="Y349" i="1" s="1"/>
  <c r="X303" i="1"/>
  <c r="X349" i="1" s="1"/>
  <c r="R242" i="1"/>
  <c r="AB242" i="1"/>
  <c r="E275" i="1"/>
  <c r="E292" i="1"/>
  <c r="E293" i="1"/>
  <c r="Z303" i="1"/>
  <c r="Z349" i="1" s="1"/>
  <c r="T303" i="1"/>
  <c r="T349" i="1" s="1"/>
  <c r="O303" i="1"/>
  <c r="O349" i="1" s="1"/>
  <c r="W240" i="1"/>
  <c r="X240" i="1"/>
  <c r="F242" i="1"/>
  <c r="E241" i="1"/>
  <c r="E242" i="1" s="1"/>
  <c r="P242" i="1"/>
  <c r="E263" i="1"/>
  <c r="E280" i="1"/>
  <c r="E281" i="1"/>
  <c r="V303" i="1"/>
  <c r="V349" i="1" s="1"/>
  <c r="U242" i="1"/>
  <c r="AE242" i="1"/>
  <c r="E251" i="1"/>
  <c r="E268" i="1"/>
  <c r="E269" i="1"/>
  <c r="E294" i="1"/>
  <c r="AA303" i="1"/>
  <c r="AA349" i="1" s="1"/>
  <c r="H303" i="1"/>
  <c r="H349" i="1" s="1"/>
  <c r="AB331" i="1"/>
  <c r="O331" i="1"/>
  <c r="W331" i="1"/>
  <c r="Z331" i="1"/>
  <c r="Y331" i="1"/>
  <c r="T331" i="1"/>
  <c r="E306" i="1"/>
  <c r="G331" i="1"/>
  <c r="AE331" i="1"/>
  <c r="K331" i="1"/>
  <c r="X331" i="1"/>
  <c r="E310" i="1"/>
  <c r="E329" i="1"/>
  <c r="R331" i="1"/>
  <c r="E309" i="1"/>
  <c r="E315" i="1"/>
  <c r="E317" i="1"/>
  <c r="E326" i="1"/>
  <c r="J331" i="1"/>
  <c r="AA331" i="1"/>
  <c r="E305" i="1"/>
  <c r="U331" i="1"/>
  <c r="F331" i="1"/>
  <c r="E304" i="1"/>
  <c r="S331" i="1"/>
  <c r="P331" i="1"/>
  <c r="AC331" i="1"/>
  <c r="E311" i="1"/>
  <c r="I331" i="1"/>
  <c r="M331" i="1"/>
  <c r="E319" i="1"/>
  <c r="E307" i="1"/>
  <c r="Q331" i="1"/>
  <c r="E308" i="1"/>
  <c r="E313" i="1"/>
  <c r="L331" i="1"/>
  <c r="V331" i="1"/>
  <c r="E327" i="1"/>
  <c r="N331" i="1"/>
  <c r="E312" i="1"/>
  <c r="E321" i="1"/>
  <c r="H337" i="1"/>
  <c r="E323" i="1"/>
  <c r="H331" i="1"/>
  <c r="E325" i="1"/>
  <c r="X337" i="1"/>
  <c r="AC343" i="1"/>
  <c r="L345" i="1"/>
  <c r="K337" i="1"/>
  <c r="V337" i="1"/>
  <c r="AD343" i="1"/>
  <c r="X343" i="1"/>
  <c r="K343" i="1"/>
  <c r="R345" i="1"/>
  <c r="V345" i="1"/>
  <c r="S337" i="1"/>
  <c r="M345" i="1"/>
  <c r="N337" i="1"/>
  <c r="N343" i="1"/>
  <c r="P343" i="1"/>
  <c r="E344" i="1"/>
  <c r="E345" i="1" s="1"/>
  <c r="F345" i="1"/>
  <c r="I337" i="1"/>
  <c r="AE337" i="1"/>
  <c r="E341" i="1"/>
  <c r="R343" i="1"/>
  <c r="E342" i="1"/>
  <c r="U345" i="1"/>
  <c r="L337" i="1"/>
  <c r="W343" i="1"/>
  <c r="I343" i="1"/>
  <c r="W345" i="1"/>
  <c r="Y337" i="1"/>
  <c r="J337" i="1"/>
  <c r="M343" i="1"/>
  <c r="L343" i="1"/>
  <c r="AC345" i="1"/>
  <c r="E316" i="1"/>
  <c r="E335" i="1"/>
  <c r="AD337" i="1"/>
  <c r="E336" i="1"/>
  <c r="G343" i="1"/>
  <c r="E339" i="1"/>
  <c r="E340" i="1"/>
  <c r="AA343" i="1"/>
  <c r="O345" i="1"/>
  <c r="AD345" i="1"/>
  <c r="E314" i="1"/>
  <c r="AD331" i="1"/>
  <c r="E332" i="1"/>
  <c r="G337" i="1"/>
  <c r="R337" i="1"/>
  <c r="V343" i="1"/>
  <c r="T343" i="1"/>
  <c r="J345" i="1"/>
  <c r="N345" i="1"/>
  <c r="O337" i="1"/>
  <c r="I345" i="1"/>
  <c r="W337" i="1"/>
  <c r="Z337" i="1"/>
  <c r="S343" i="1"/>
  <c r="K345" i="1"/>
  <c r="T337" i="1"/>
  <c r="AC337" i="1"/>
  <c r="Y343" i="1"/>
  <c r="H345" i="1"/>
  <c r="O343" i="1"/>
  <c r="S345" i="1"/>
  <c r="G345" i="1"/>
  <c r="E328" i="1"/>
  <c r="M337" i="1"/>
  <c r="U337" i="1"/>
  <c r="H343" i="1"/>
  <c r="Z343" i="1"/>
  <c r="Y345" i="1"/>
  <c r="E330" i="1"/>
  <c r="E333" i="1"/>
  <c r="F337" i="1"/>
  <c r="E334" i="1"/>
  <c r="Q337" i="1"/>
  <c r="U343" i="1"/>
  <c r="T345" i="1"/>
  <c r="E324" i="1"/>
  <c r="AA337" i="1"/>
  <c r="F343" i="1"/>
  <c r="E338" i="1"/>
  <c r="Q345" i="1"/>
  <c r="E318" i="1"/>
  <c r="J343" i="1"/>
  <c r="AB345" i="1"/>
  <c r="E320" i="1"/>
  <c r="AB337" i="1"/>
  <c r="P345" i="1"/>
  <c r="AE345" i="1"/>
  <c r="E322" i="1"/>
  <c r="P337" i="1"/>
  <c r="AE343" i="1"/>
  <c r="AB343" i="1"/>
  <c r="AA345" i="1"/>
  <c r="Z345" i="1"/>
  <c r="Q343" i="1"/>
  <c r="X345" i="1"/>
  <c r="E337" i="1" l="1"/>
  <c r="E331" i="1"/>
  <c r="E240" i="1"/>
  <c r="E343" i="1"/>
  <c r="E303" i="1"/>
  <c r="E348" i="1" l="1"/>
  <c r="E347" i="1"/>
  <c r="E346" i="1"/>
  <c r="F350" i="1"/>
  <c r="E198" i="1"/>
  <c r="E197" i="1"/>
  <c r="E196" i="1"/>
  <c r="E195" i="1"/>
  <c r="AE202" i="1"/>
  <c r="AD202" i="1"/>
  <c r="AC202" i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194" i="1"/>
  <c r="E19" i="1"/>
  <c r="E18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E17" i="1"/>
  <c r="F20" i="1"/>
  <c r="N13" i="1"/>
  <c r="E11" i="1"/>
  <c r="E10" i="1"/>
  <c r="AE13" i="1"/>
  <c r="AB13" i="1"/>
  <c r="AA13" i="1"/>
  <c r="Z13" i="1"/>
  <c r="X13" i="1"/>
  <c r="W13" i="1"/>
  <c r="V13" i="1"/>
  <c r="T13" i="1"/>
  <c r="R13" i="1"/>
  <c r="P13" i="1"/>
  <c r="L13" i="1"/>
  <c r="J13" i="1"/>
  <c r="H13" i="1"/>
  <c r="F13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I351" i="1" l="1"/>
  <c r="M351" i="1"/>
  <c r="Q351" i="1"/>
  <c r="W351" i="1"/>
  <c r="AA351" i="1"/>
  <c r="AE351" i="1"/>
  <c r="E7" i="1"/>
  <c r="S351" i="1"/>
  <c r="G351" i="1"/>
  <c r="K351" i="1"/>
  <c r="O351" i="1"/>
  <c r="T351" i="1"/>
  <c r="Y351" i="1"/>
  <c r="AC351" i="1"/>
  <c r="V351" i="1"/>
  <c r="AD13" i="1"/>
  <c r="G13" i="1"/>
  <c r="K13" i="1"/>
  <c r="O13" i="1"/>
  <c r="S13" i="1"/>
  <c r="E202" i="1"/>
  <c r="E350" i="1"/>
  <c r="J351" i="1"/>
  <c r="N351" i="1"/>
  <c r="R351" i="1"/>
  <c r="X351" i="1"/>
  <c r="AB351" i="1"/>
  <c r="E9" i="1"/>
  <c r="I13" i="1"/>
  <c r="M13" i="1"/>
  <c r="Q13" i="1"/>
  <c r="U13" i="1"/>
  <c r="Y13" i="1"/>
  <c r="AC13" i="1"/>
  <c r="H351" i="1"/>
  <c r="L351" i="1"/>
  <c r="P351" i="1"/>
  <c r="U351" i="1"/>
  <c r="Z351" i="1"/>
  <c r="AD351" i="1"/>
  <c r="F349" i="1"/>
  <c r="E349" i="1" s="1"/>
  <c r="G20" i="1"/>
  <c r="P44" i="1" l="1"/>
  <c r="L44" i="1"/>
  <c r="E34" i="1"/>
  <c r="E25" i="1"/>
  <c r="X44" i="1"/>
  <c r="E28" i="1"/>
  <c r="I44" i="1"/>
  <c r="E24" i="1"/>
  <c r="H107" i="1"/>
  <c r="E103" i="1"/>
  <c r="I107" i="1"/>
  <c r="E53" i="1"/>
  <c r="G107" i="1"/>
  <c r="F46" i="1"/>
  <c r="E45" i="1"/>
  <c r="E46" i="1" s="1"/>
  <c r="M44" i="1"/>
  <c r="K46" i="1"/>
  <c r="J44" i="1"/>
  <c r="L46" i="1"/>
  <c r="AE46" i="1"/>
  <c r="E54" i="1"/>
  <c r="E104" i="1"/>
  <c r="E52" i="1"/>
  <c r="E76" i="1"/>
  <c r="J46" i="1"/>
  <c r="T46" i="1"/>
  <c r="P46" i="1"/>
  <c r="O46" i="1"/>
  <c r="E73" i="1"/>
  <c r="E84" i="1"/>
  <c r="E66" i="1"/>
  <c r="E56" i="1"/>
  <c r="Q46" i="1"/>
  <c r="W46" i="1"/>
  <c r="E38" i="1"/>
  <c r="Y44" i="1"/>
  <c r="G46" i="1"/>
  <c r="V44" i="1"/>
  <c r="H46" i="1"/>
  <c r="G44" i="1"/>
  <c r="AB46" i="1"/>
  <c r="E74" i="1"/>
  <c r="E57" i="1"/>
  <c r="E92" i="1"/>
  <c r="AD46" i="1"/>
  <c r="AC44" i="1"/>
  <c r="AC46" i="1"/>
  <c r="Z44" i="1"/>
  <c r="Y46" i="1"/>
  <c r="K44" i="1"/>
  <c r="E80" i="1"/>
  <c r="E72" i="1"/>
  <c r="E75" i="1"/>
  <c r="E67" i="1"/>
  <c r="N46" i="1"/>
  <c r="Q44" i="1"/>
  <c r="M46" i="1"/>
  <c r="N44" i="1"/>
  <c r="E43" i="1"/>
  <c r="E71" i="1"/>
  <c r="E48" i="1"/>
  <c r="E55" i="1"/>
  <c r="F107" i="1"/>
  <c r="E47" i="1"/>
  <c r="E51" i="1"/>
  <c r="E35" i="1"/>
  <c r="U44" i="1"/>
  <c r="E23" i="1"/>
  <c r="F44" i="1"/>
  <c r="AA46" i="1"/>
  <c r="Z46" i="1"/>
  <c r="V46" i="1"/>
  <c r="W44" i="1"/>
  <c r="U46" i="1"/>
  <c r="E96" i="1"/>
  <c r="E95" i="1"/>
  <c r="E83" i="1"/>
  <c r="E30" i="1"/>
  <c r="E26" i="1"/>
  <c r="E29" i="1"/>
  <c r="AA44" i="1"/>
  <c r="E82" i="1"/>
  <c r="E89" i="1"/>
  <c r="E50" i="1"/>
  <c r="E106" i="1"/>
  <c r="E61" i="1"/>
  <c r="E62" i="1"/>
  <c r="E37" i="1"/>
  <c r="E33" i="1"/>
  <c r="O44" i="1"/>
  <c r="AD44" i="1"/>
  <c r="E36" i="1"/>
  <c r="E58" i="1"/>
  <c r="E88" i="1"/>
  <c r="E65" i="1"/>
  <c r="E81" i="1"/>
  <c r="E105" i="1"/>
  <c r="E40" i="1"/>
  <c r="E41" i="1"/>
  <c r="E32" i="1"/>
  <c r="E39" i="1"/>
  <c r="AB44" i="1"/>
  <c r="H44" i="1"/>
  <c r="E27" i="1"/>
  <c r="E42" i="1"/>
  <c r="E31" i="1"/>
  <c r="E102" i="1"/>
  <c r="E70" i="1"/>
  <c r="E100" i="1"/>
  <c r="E86" i="1"/>
  <c r="E78" i="1"/>
  <c r="E79" i="1"/>
  <c r="E64" i="1"/>
  <c r="AC107" i="1"/>
  <c r="AE44" i="1"/>
  <c r="E59" i="1"/>
  <c r="T44" i="1"/>
  <c r="X46" i="1"/>
  <c r="S46" i="1"/>
  <c r="S44" i="1"/>
  <c r="I46" i="1"/>
  <c r="E98" i="1"/>
  <c r="E77" i="1"/>
  <c r="M107" i="1"/>
  <c r="S107" i="1"/>
  <c r="R46" i="1"/>
  <c r="E101" i="1"/>
  <c r="E49" i="1"/>
  <c r="E60" i="1"/>
  <c r="E63" i="1"/>
  <c r="E99" i="1"/>
  <c r="Y107" i="1"/>
  <c r="P107" i="1"/>
  <c r="AB107" i="1"/>
  <c r="T107" i="1"/>
  <c r="E93" i="1"/>
  <c r="E87" i="1"/>
  <c r="E90" i="1"/>
  <c r="E91" i="1"/>
  <c r="E94" i="1"/>
  <c r="Q107" i="1"/>
  <c r="R44" i="1"/>
  <c r="E85" i="1"/>
  <c r="E68" i="1"/>
  <c r="E97" i="1"/>
  <c r="E69" i="1"/>
  <c r="W107" i="1"/>
  <c r="U107" i="1"/>
  <c r="L107" i="1"/>
  <c r="E110" i="1"/>
  <c r="E114" i="1"/>
  <c r="X134" i="1"/>
  <c r="E122" i="1"/>
  <c r="E131" i="1"/>
  <c r="N134" i="1"/>
  <c r="J134" i="1"/>
  <c r="E118" i="1"/>
  <c r="V107" i="1"/>
  <c r="E116" i="1"/>
  <c r="E123" i="1"/>
  <c r="AD134" i="1"/>
  <c r="Z134" i="1"/>
  <c r="P134" i="1"/>
  <c r="E152" i="1"/>
  <c r="J161" i="1"/>
  <c r="E147" i="1"/>
  <c r="F161" i="1"/>
  <c r="E135" i="1"/>
  <c r="E138" i="1"/>
  <c r="M134" i="1"/>
  <c r="K107" i="1"/>
  <c r="E119" i="1"/>
  <c r="U134" i="1"/>
  <c r="J107" i="1"/>
  <c r="H134" i="1"/>
  <c r="N107" i="1"/>
  <c r="E121" i="1"/>
  <c r="R134" i="1"/>
  <c r="O107" i="1"/>
  <c r="AA107" i="1"/>
  <c r="E120" i="1"/>
  <c r="E150" i="1"/>
  <c r="AE134" i="1"/>
  <c r="N161" i="1"/>
  <c r="E158" i="1"/>
  <c r="I134" i="1"/>
  <c r="E139" i="1"/>
  <c r="E149" i="1"/>
  <c r="Z107" i="1"/>
  <c r="E128" i="1"/>
  <c r="AB134" i="1"/>
  <c r="R107" i="1"/>
  <c r="AD107" i="1"/>
  <c r="E126" i="1"/>
  <c r="E130" i="1"/>
  <c r="AE107" i="1"/>
  <c r="E109" i="1"/>
  <c r="E133" i="1"/>
  <c r="L134" i="1"/>
  <c r="AC134" i="1"/>
  <c r="AC161" i="1"/>
  <c r="E145" i="1"/>
  <c r="E143" i="1"/>
  <c r="Y134" i="1"/>
  <c r="E146" i="1"/>
  <c r="E160" i="1"/>
  <c r="E157" i="1"/>
  <c r="W134" i="1"/>
  <c r="E115" i="1"/>
  <c r="E124" i="1"/>
  <c r="E132" i="1"/>
  <c r="E125" i="1"/>
  <c r="E111" i="1"/>
  <c r="E108" i="1"/>
  <c r="F134" i="1"/>
  <c r="E112" i="1"/>
  <c r="X107" i="1"/>
  <c r="E117" i="1"/>
  <c r="E129" i="1"/>
  <c r="Q134" i="1"/>
  <c r="E113" i="1"/>
  <c r="K134" i="1"/>
  <c r="E155" i="1"/>
  <c r="T134" i="1"/>
  <c r="E141" i="1"/>
  <c r="E140" i="1"/>
  <c r="E159" i="1"/>
  <c r="V134" i="1"/>
  <c r="E156" i="1"/>
  <c r="E153" i="1"/>
  <c r="Q167" i="1"/>
  <c r="E177" i="1"/>
  <c r="AB161" i="1"/>
  <c r="AA161" i="1"/>
  <c r="E162" i="1"/>
  <c r="F167" i="1"/>
  <c r="AC167" i="1"/>
  <c r="I161" i="1"/>
  <c r="X161" i="1"/>
  <c r="G161" i="1"/>
  <c r="L167" i="1"/>
  <c r="N173" i="1"/>
  <c r="R173" i="1"/>
  <c r="E163" i="1"/>
  <c r="L185" i="1"/>
  <c r="X167" i="1"/>
  <c r="P173" i="1"/>
  <c r="X179" i="1"/>
  <c r="N185" i="1"/>
  <c r="K179" i="1"/>
  <c r="P185" i="1"/>
  <c r="H167" i="1"/>
  <c r="T173" i="1"/>
  <c r="AB179" i="1"/>
  <c r="R185" i="1"/>
  <c r="H179" i="1"/>
  <c r="L179" i="1"/>
  <c r="AB173" i="1"/>
  <c r="Z185" i="1"/>
  <c r="I167" i="1"/>
  <c r="U173" i="1"/>
  <c r="AC179" i="1"/>
  <c r="I179" i="1"/>
  <c r="I185" i="1"/>
  <c r="AA134" i="1"/>
  <c r="E154" i="1"/>
  <c r="M161" i="1"/>
  <c r="V161" i="1"/>
  <c r="AE161" i="1"/>
  <c r="H161" i="1"/>
  <c r="E164" i="1"/>
  <c r="AE167" i="1"/>
  <c r="W173" i="1"/>
  <c r="Y161" i="1"/>
  <c r="W161" i="1"/>
  <c r="E165" i="1"/>
  <c r="AB167" i="1"/>
  <c r="AD173" i="1"/>
  <c r="O134" i="1"/>
  <c r="T161" i="1"/>
  <c r="I173" i="1"/>
  <c r="E184" i="1"/>
  <c r="AD167" i="1"/>
  <c r="J167" i="1"/>
  <c r="V173" i="1"/>
  <c r="Z179" i="1"/>
  <c r="Z173" i="1"/>
  <c r="AD179" i="1"/>
  <c r="AA167" i="1"/>
  <c r="J179" i="1"/>
  <c r="J173" i="1"/>
  <c r="N179" i="1"/>
  <c r="E171" i="1"/>
  <c r="G173" i="1"/>
  <c r="AE179" i="1"/>
  <c r="W185" i="1"/>
  <c r="AB185" i="1"/>
  <c r="H185" i="1"/>
  <c r="T167" i="1"/>
  <c r="AD185" i="1"/>
  <c r="E127" i="1"/>
  <c r="E136" i="1"/>
  <c r="AD161" i="1"/>
  <c r="U161" i="1"/>
  <c r="E151" i="1"/>
  <c r="Z161" i="1"/>
  <c r="S134" i="1"/>
  <c r="E142" i="1"/>
  <c r="K167" i="1"/>
  <c r="AA173" i="1"/>
  <c r="E172" i="1"/>
  <c r="W167" i="1"/>
  <c r="S161" i="1"/>
  <c r="G179" i="1"/>
  <c r="O185" i="1"/>
  <c r="E148" i="1"/>
  <c r="P161" i="1"/>
  <c r="Q161" i="1"/>
  <c r="X173" i="1"/>
  <c r="R179" i="1"/>
  <c r="V185" i="1"/>
  <c r="V167" i="1"/>
  <c r="G167" i="1"/>
  <c r="AE173" i="1"/>
  <c r="AE185" i="1"/>
  <c r="E169" i="1"/>
  <c r="F179" i="1"/>
  <c r="E174" i="1"/>
  <c r="E182" i="1"/>
  <c r="K185" i="1"/>
  <c r="M185" i="1"/>
  <c r="E181" i="1"/>
  <c r="Q185" i="1"/>
  <c r="U167" i="1"/>
  <c r="E176" i="1"/>
  <c r="S179" i="1"/>
  <c r="S185" i="1"/>
  <c r="Q173" i="1"/>
  <c r="Y179" i="1"/>
  <c r="E175" i="1"/>
  <c r="F185" i="1"/>
  <c r="E180" i="1"/>
  <c r="Y185" i="1"/>
  <c r="P179" i="1"/>
  <c r="Z167" i="1"/>
  <c r="L173" i="1"/>
  <c r="T179" i="1"/>
  <c r="J185" i="1"/>
  <c r="G134" i="1"/>
  <c r="E144" i="1"/>
  <c r="E137" i="1"/>
  <c r="R161" i="1"/>
  <c r="H173" i="1"/>
  <c r="N167" i="1"/>
  <c r="O161" i="1"/>
  <c r="AA179" i="1"/>
  <c r="L161" i="1"/>
  <c r="P167" i="1"/>
  <c r="E166" i="1"/>
  <c r="R167" i="1"/>
  <c r="K161" i="1"/>
  <c r="E168" i="1"/>
  <c r="F173" i="1"/>
  <c r="Q179" i="1"/>
  <c r="U185" i="1"/>
  <c r="Y167" i="1"/>
  <c r="S167" i="1"/>
  <c r="M167" i="1"/>
  <c r="Y173" i="1"/>
  <c r="M179" i="1"/>
  <c r="O167" i="1"/>
  <c r="AC173" i="1"/>
  <c r="K173" i="1"/>
  <c r="O179" i="1"/>
  <c r="T185" i="1"/>
  <c r="M173" i="1"/>
  <c r="U179" i="1"/>
  <c r="O173" i="1"/>
  <c r="W179" i="1"/>
  <c r="X185" i="1"/>
  <c r="E170" i="1"/>
  <c r="E173" i="1" s="1"/>
  <c r="S173" i="1"/>
  <c r="AA185" i="1"/>
  <c r="E178" i="1"/>
  <c r="E183" i="1"/>
  <c r="AC185" i="1"/>
  <c r="G185" i="1"/>
  <c r="V179" i="1"/>
  <c r="E107" i="1"/>
  <c r="E20" i="1"/>
  <c r="F351" i="1"/>
  <c r="E13" i="1"/>
  <c r="E3" i="1" s="1"/>
  <c r="E351" i="1"/>
  <c r="E134" i="1" l="1"/>
  <c r="E44" i="1"/>
  <c r="AE188" i="1"/>
  <c r="E185" i="1"/>
  <c r="U188" i="1"/>
  <c r="U189" i="1" s="1"/>
  <c r="U206" i="1" s="1"/>
  <c r="Y188" i="1"/>
  <c r="Y189" i="1" s="1"/>
  <c r="Y206" i="1" s="1"/>
  <c r="E161" i="1"/>
  <c r="AC188" i="1"/>
  <c r="AC189" i="1" s="1"/>
  <c r="E179" i="1"/>
  <c r="Q188" i="1"/>
  <c r="Q189" i="1" s="1"/>
  <c r="Q206" i="1" s="1"/>
  <c r="T188" i="1"/>
  <c r="AA188" i="1"/>
  <c r="S188" i="1"/>
  <c r="V188" i="1"/>
  <c r="Z188" i="1"/>
  <c r="G188" i="1"/>
  <c r="M188" i="1"/>
  <c r="F188" i="1"/>
  <c r="K188" i="1"/>
  <c r="AD188" i="1"/>
  <c r="L188" i="1"/>
  <c r="I188" i="1"/>
  <c r="R188" i="1"/>
  <c r="O188" i="1"/>
  <c r="N188" i="1"/>
  <c r="J188" i="1"/>
  <c r="W188" i="1"/>
  <c r="AB188" i="1"/>
  <c r="H188" i="1"/>
  <c r="X188" i="1"/>
  <c r="P188" i="1"/>
  <c r="U191" i="1"/>
  <c r="U207" i="1" s="1"/>
  <c r="E167" i="1"/>
  <c r="E188" i="1" s="1"/>
  <c r="Y191" i="1"/>
  <c r="Y207" i="1" s="1"/>
  <c r="AE189" i="1"/>
  <c r="AE206" i="1" s="1"/>
  <c r="AE209" i="1" s="1"/>
  <c r="AE211" i="1" s="1"/>
  <c r="AE191" i="1"/>
  <c r="Q191" i="1"/>
  <c r="Q207" i="1" s="1"/>
  <c r="Y209" i="1"/>
  <c r="Y211" i="1" s="1"/>
  <c r="U209" i="1"/>
  <c r="U211" i="1" s="1"/>
  <c r="Q209" i="1"/>
  <c r="Q211" i="1" s="1"/>
  <c r="AC191" i="1" l="1"/>
  <c r="AC206" i="1"/>
  <c r="AC209" i="1" s="1"/>
  <c r="AC211" i="1" s="1"/>
  <c r="AE207" i="1"/>
  <c r="P189" i="1"/>
  <c r="P191" i="1"/>
  <c r="X191" i="1"/>
  <c r="X189" i="1"/>
  <c r="X206" i="1" s="1"/>
  <c r="X209" i="1" s="1"/>
  <c r="X211" i="1" s="1"/>
  <c r="J189" i="1"/>
  <c r="J206" i="1" s="1"/>
  <c r="J209" i="1" s="1"/>
  <c r="J211" i="1" s="1"/>
  <c r="J191" i="1"/>
  <c r="I189" i="1"/>
  <c r="I206" i="1" s="1"/>
  <c r="I209" i="1" s="1"/>
  <c r="I211" i="1" s="1"/>
  <c r="I191" i="1"/>
  <c r="F191" i="1"/>
  <c r="F189" i="1"/>
  <c r="V191" i="1"/>
  <c r="V189" i="1"/>
  <c r="N189" i="1"/>
  <c r="N191" i="1"/>
  <c r="L191" i="1"/>
  <c r="L189" i="1"/>
  <c r="L206" i="1" s="1"/>
  <c r="L209" i="1" s="1"/>
  <c r="L211" i="1" s="1"/>
  <c r="M189" i="1"/>
  <c r="M206" i="1" s="1"/>
  <c r="M209" i="1" s="1"/>
  <c r="M211" i="1" s="1"/>
  <c r="M191" i="1"/>
  <c r="S189" i="1"/>
  <c r="S191" i="1"/>
  <c r="H189" i="1"/>
  <c r="H206" i="1" s="1"/>
  <c r="H209" i="1" s="1"/>
  <c r="H211" i="1" s="1"/>
  <c r="H191" i="1"/>
  <c r="AB191" i="1"/>
  <c r="AB189" i="1"/>
  <c r="O189" i="1"/>
  <c r="O206" i="1" s="1"/>
  <c r="O209" i="1" s="1"/>
  <c r="O211" i="1" s="1"/>
  <c r="O191" i="1"/>
  <c r="AD189" i="1"/>
  <c r="AD206" i="1" s="1"/>
  <c r="AD209" i="1" s="1"/>
  <c r="AD211" i="1" s="1"/>
  <c r="AD191" i="1"/>
  <c r="G189" i="1"/>
  <c r="G206" i="1" s="1"/>
  <c r="G209" i="1" s="1"/>
  <c r="G211" i="1" s="1"/>
  <c r="G191" i="1"/>
  <c r="AA189" i="1"/>
  <c r="AA206" i="1" s="1"/>
  <c r="AA209" i="1" s="1"/>
  <c r="AA211" i="1" s="1"/>
  <c r="AA191" i="1"/>
  <c r="W191" i="1"/>
  <c r="W189" i="1"/>
  <c r="W206" i="1" s="1"/>
  <c r="W209" i="1" s="1"/>
  <c r="W211" i="1" s="1"/>
  <c r="R191" i="1"/>
  <c r="R189" i="1"/>
  <c r="R206" i="1" s="1"/>
  <c r="R209" i="1" s="1"/>
  <c r="R211" i="1" s="1"/>
  <c r="K189" i="1"/>
  <c r="K191" i="1"/>
  <c r="Z189" i="1"/>
  <c r="Z206" i="1" s="1"/>
  <c r="Z209" i="1" s="1"/>
  <c r="Z211" i="1" s="1"/>
  <c r="Z191" i="1"/>
  <c r="T191" i="1"/>
  <c r="T189" i="1"/>
  <c r="T206" i="1" s="1"/>
  <c r="T209" i="1" s="1"/>
  <c r="T211" i="1" s="1"/>
  <c r="Z207" i="1" l="1"/>
  <c r="AA207" i="1"/>
  <c r="AD207" i="1"/>
  <c r="I207" i="1"/>
  <c r="AC207" i="1"/>
  <c r="G207" i="1"/>
  <c r="O207" i="1"/>
  <c r="H207" i="1"/>
  <c r="M207" i="1"/>
  <c r="J207" i="1"/>
  <c r="AB206" i="1"/>
  <c r="AB209" i="1" s="1"/>
  <c r="AB211" i="1" s="1"/>
  <c r="L207" i="1"/>
  <c r="X207" i="1"/>
  <c r="T207" i="1"/>
  <c r="W207" i="1"/>
  <c r="R207" i="1"/>
  <c r="P206" i="1"/>
  <c r="P209" i="1" s="1"/>
  <c r="P211" i="1" s="1"/>
  <c r="S206" i="1"/>
  <c r="S209" i="1" s="1"/>
  <c r="S211" i="1" s="1"/>
  <c r="V206" i="1"/>
  <c r="V209" i="1" s="1"/>
  <c r="V211" i="1" s="1"/>
  <c r="K206" i="1"/>
  <c r="K209" i="1" s="1"/>
  <c r="K211" i="1" s="1"/>
  <c r="E189" i="1"/>
  <c r="N206" i="1"/>
  <c r="N209" i="1" s="1"/>
  <c r="N211" i="1" s="1"/>
  <c r="F206" i="1"/>
  <c r="F207" i="1" s="1"/>
  <c r="E191" i="1"/>
  <c r="K207" i="1" l="1"/>
  <c r="AB207" i="1"/>
  <c r="V207" i="1"/>
  <c r="P207" i="1"/>
  <c r="S207" i="1"/>
  <c r="N207" i="1"/>
  <c r="F209" i="1"/>
  <c r="E206" i="1"/>
  <c r="F211" i="1" l="1"/>
  <c r="E211" i="1" s="1"/>
  <c r="E209" i="1"/>
</calcChain>
</file>

<file path=xl/sharedStrings.xml><?xml version="1.0" encoding="utf-8"?>
<sst xmlns="http://schemas.openxmlformats.org/spreadsheetml/2006/main" count="980" uniqueCount="406">
  <si>
    <r>
      <t xml:space="preserve">Allocation Period: </t>
    </r>
    <r>
      <rPr>
        <sz val="10"/>
        <rFont val="Arial"/>
        <family val="2"/>
      </rPr>
      <t>July 2013 - December 2013</t>
    </r>
  </si>
  <si>
    <t>Collection spreadsheet</t>
  </si>
  <si>
    <r>
      <t xml:space="preserve">ROPS Redevelopment Property Tax Trust Fund (RPTTF) Allocation Cycle: </t>
    </r>
    <r>
      <rPr>
        <sz val="10"/>
        <rFont val="Arial"/>
        <family val="2"/>
      </rPr>
      <t>13-14A</t>
    </r>
  </si>
  <si>
    <t>Diff</t>
  </si>
  <si>
    <r>
      <t xml:space="preserve">County : </t>
    </r>
    <r>
      <rPr>
        <sz val="10"/>
        <rFont val="Arial"/>
        <family val="2"/>
      </rPr>
      <t>San Bernardino</t>
    </r>
  </si>
  <si>
    <t>RS01</t>
  </si>
  <si>
    <t>RS02</t>
  </si>
  <si>
    <t>RS03</t>
  </si>
  <si>
    <t>RS04</t>
  </si>
  <si>
    <t>RS05</t>
  </si>
  <si>
    <t>RS06</t>
  </si>
  <si>
    <t>RS07</t>
  </si>
  <si>
    <t>RS08</t>
  </si>
  <si>
    <t>RS09</t>
  </si>
  <si>
    <t>RS10</t>
  </si>
  <si>
    <t>RS11</t>
  </si>
  <si>
    <t>RS12</t>
  </si>
  <si>
    <t>RS13</t>
  </si>
  <si>
    <t>RS14</t>
  </si>
  <si>
    <t>RS15</t>
  </si>
  <si>
    <t>RS16</t>
  </si>
  <si>
    <t>RS17</t>
  </si>
  <si>
    <t>RS18</t>
  </si>
  <si>
    <t>RS19</t>
  </si>
  <si>
    <t>RS20</t>
  </si>
  <si>
    <t>RS21</t>
  </si>
  <si>
    <t>RS22</t>
  </si>
  <si>
    <t>RS23</t>
  </si>
  <si>
    <t>RS24</t>
  </si>
  <si>
    <t>RS25</t>
  </si>
  <si>
    <t>RS26</t>
  </si>
  <si>
    <t xml:space="preserve">Title of Former Redevelopment Agency (RDA): </t>
  </si>
  <si>
    <t>Countywide Totals</t>
  </si>
  <si>
    <t>Adelanto</t>
  </si>
  <si>
    <t>Apple Valley</t>
  </si>
  <si>
    <t>Barstow</t>
  </si>
  <si>
    <t>Chino</t>
  </si>
  <si>
    <t>Colton</t>
  </si>
  <si>
    <t>Fontana</t>
  </si>
  <si>
    <t>Grand Terrace</t>
  </si>
  <si>
    <t>Hesperia</t>
  </si>
  <si>
    <t>Highland</t>
  </si>
  <si>
    <t>Montclair</t>
  </si>
  <si>
    <t>Needles</t>
  </si>
  <si>
    <t>Ontario</t>
  </si>
  <si>
    <t>Rancho Cucamonga</t>
  </si>
  <si>
    <t>Redlands</t>
  </si>
  <si>
    <t>Rialto</t>
  </si>
  <si>
    <t>Upland</t>
  </si>
  <si>
    <t>Victorville</t>
  </si>
  <si>
    <t>Yucaipa</t>
  </si>
  <si>
    <t>Yucca Valley</t>
  </si>
  <si>
    <t>Beginning Balance</t>
  </si>
  <si>
    <t>RPTTF Deposits:</t>
  </si>
  <si>
    <t>Secured &amp; Unsecured Property Tax Increment (TI)</t>
  </si>
  <si>
    <t>Supplemental &amp; Unitary Property TI</t>
  </si>
  <si>
    <t>Interest</t>
  </si>
  <si>
    <t>Penalty Assessments</t>
  </si>
  <si>
    <t xml:space="preserve">Total RPTTF Deposits: </t>
  </si>
  <si>
    <t>RPTTF Distributions (Include all payments made pursuant to Health and Safety Code (H&amp;S) Section 34183.  Note that the following distributions are not necessary listed in the priority order required by H&amp;S 34183):</t>
  </si>
  <si>
    <t>Administrative Distributions:</t>
  </si>
  <si>
    <t>Administrative Fees to County Auditor-Controller</t>
  </si>
  <si>
    <t>SB2557 Administration Fees</t>
  </si>
  <si>
    <t>SCO Invoices for Audit and Oversight</t>
  </si>
  <si>
    <t>Total Administrative Distributions:</t>
  </si>
  <si>
    <t>Passthrough Distributions:</t>
  </si>
  <si>
    <t>City Passthrough Payments</t>
  </si>
  <si>
    <t>County Passthrough Payments</t>
  </si>
  <si>
    <t>Special District Passthrough Payments</t>
  </si>
  <si>
    <t>K-12 School Passthrough Payments - Tax Portion</t>
  </si>
  <si>
    <t>K-12 School Passthrough Payments - Facilities Portion</t>
  </si>
  <si>
    <t>Community College Passthrough Payments - Tax Portion</t>
  </si>
  <si>
    <t>Community College Passthrough Payments - Facilities Portion</t>
  </si>
  <si>
    <t>County Office of Education - Tax Portion</t>
  </si>
  <si>
    <t>County Office of Education - Facilities Portion</t>
  </si>
  <si>
    <t>Education Revenue Augmentation Fund (ERAF)</t>
  </si>
  <si>
    <t>Total Passthrough Distributions:</t>
  </si>
  <si>
    <t>Total Administrative and Passthrough Distributions:</t>
  </si>
  <si>
    <t>Total RPTTF Balance Available to Fund Enforceable Obligations (EOs)</t>
  </si>
  <si>
    <t>EO Distributions (Includes approved EOs, Successor Agency's (SAs) administrative cost allowance (ACA), and prior period adjustments, and excludes the above passthrough and non-SA administrative distributions):</t>
  </si>
  <si>
    <t>Non-ACA ROPS RPTTF Funding Requested by SA</t>
  </si>
  <si>
    <t>Less: Items Denied/Reclassed by DOF (Non-ACA)</t>
  </si>
  <si>
    <t>ACA Funding Requested by SA</t>
  </si>
  <si>
    <t>Less: Items Denied/Reclassed by DOF (ACA)</t>
  </si>
  <si>
    <t>Less: Prior Period Adjustments Per H&amp;S Section 34186 (a)</t>
  </si>
  <si>
    <t xml:space="preserve">Total Distributions (Passthrough, Administrative, and EOs): </t>
  </si>
  <si>
    <t>Residual Distributions Pursuant to H&amp;S Section 34183(a)(4) (Figures should include the effect of any H&amp;S Section 34188 "haircutting"):</t>
  </si>
  <si>
    <t>Cities</t>
  </si>
  <si>
    <t>Counties</t>
  </si>
  <si>
    <t>Special Districts</t>
  </si>
  <si>
    <t>K-12 Schools</t>
  </si>
  <si>
    <t xml:space="preserve">Community Colleges  </t>
  </si>
  <si>
    <t xml:space="preserve">County Office of Education  </t>
  </si>
  <si>
    <t>Total ERAF (Please break out the ERAF amounts into the following categories if this information is readily available):</t>
  </si>
  <si>
    <t>ERAF - K-12</t>
  </si>
  <si>
    <t>ERAF - Community Colleges</t>
  </si>
  <si>
    <t>ERAF - County Offices of Education</t>
  </si>
  <si>
    <t>Total Residual Distributions to K-14 Schools:</t>
  </si>
  <si>
    <t>Percentage of Residual Distributions to K-14 Schools</t>
  </si>
  <si>
    <t>City</t>
  </si>
  <si>
    <t>CC02-GA01</t>
  </si>
  <si>
    <t>CC03-GA01</t>
  </si>
  <si>
    <t>CC04-GA01</t>
  </si>
  <si>
    <t>CC04-GA02</t>
  </si>
  <si>
    <t>CC06-GA01</t>
  </si>
  <si>
    <t>CC08-GA01</t>
  </si>
  <si>
    <t>CC10-GA01</t>
  </si>
  <si>
    <t>CC12-GA01</t>
  </si>
  <si>
    <t>CC14-GA01</t>
  </si>
  <si>
    <t>CC15-GA01</t>
  </si>
  <si>
    <t>CC16-GA01</t>
  </si>
  <si>
    <t>CC17-GA01</t>
  </si>
  <si>
    <t>CC18-GA01</t>
  </si>
  <si>
    <t>CC22-GA01</t>
  </si>
  <si>
    <t>CC24-GA01</t>
  </si>
  <si>
    <t>CC26-DA02</t>
  </si>
  <si>
    <t>CC26-GA01</t>
  </si>
  <si>
    <t>CC28-GA01</t>
  </si>
  <si>
    <t>CC30-GA01</t>
  </si>
  <si>
    <t>CC32-GA01</t>
  </si>
  <si>
    <t>CC34-GA01</t>
  </si>
  <si>
    <t>AB01-GA01</t>
  </si>
  <si>
    <t>COUNTY GENERAL FUND</t>
  </si>
  <si>
    <t>AB02-GA01</t>
  </si>
  <si>
    <t xml:space="preserve">EDUCATION REVENUE AUGMENTATION FUND </t>
  </si>
  <si>
    <t>BF01-GA01</t>
  </si>
  <si>
    <t>FLOOD CONTROL ZONE 1</t>
  </si>
  <si>
    <t>BF02-GA01</t>
  </si>
  <si>
    <t>FLOOD CONTROL ZONE 2</t>
  </si>
  <si>
    <t>BF03-GA01</t>
  </si>
  <si>
    <t>FLOOD CONTROL ZONE 3</t>
  </si>
  <si>
    <t>BF04-GA01</t>
  </si>
  <si>
    <t>FLOOD CONTROL ZONE 4</t>
  </si>
  <si>
    <t>BF05-GA01</t>
  </si>
  <si>
    <t>FLOOD CONTROL ZONE 5</t>
  </si>
  <si>
    <t>BF06-GA01</t>
  </si>
  <si>
    <t>FLOOD CONTROL ZONE 6</t>
  </si>
  <si>
    <t>BF07-GA01</t>
  </si>
  <si>
    <t>FLOOD CONTROL ADMIN 1 &amp; 2</t>
  </si>
  <si>
    <t>BF08-GA01</t>
  </si>
  <si>
    <t>FLOOD CONTROL ADMIN 3-6</t>
  </si>
  <si>
    <t>BL01-GA01</t>
  </si>
  <si>
    <t>COUNTY FREE LIBRARY</t>
  </si>
  <si>
    <t>BS01-GA01</t>
  </si>
  <si>
    <t>SUPERINTENDENT OF SCHOOLS - COUNTY WIDE</t>
  </si>
  <si>
    <t>BS01-GA02</t>
  </si>
  <si>
    <t>SUPERINTENDENT OF SCHOOLS - R O P</t>
  </si>
  <si>
    <t>BS01-GA03</t>
  </si>
  <si>
    <t>SUPERINTENDENT OF SCHOOLS - PHYS HAND</t>
  </si>
  <si>
    <t>BS01-GA04</t>
  </si>
  <si>
    <t>SUPERINTENDENT OF SCHOOLS - MENT RET</t>
  </si>
  <si>
    <t>BS01-GA05</t>
  </si>
  <si>
    <t>SUPERINTENDENT OF SCHOOLS - DEV CENTER</t>
  </si>
  <si>
    <t>CITY OF ADELANTO</t>
  </si>
  <si>
    <t>TOWN OF APPLE VALLEY</t>
  </si>
  <si>
    <t>CITY OF BARSTOW</t>
  </si>
  <si>
    <t>CITY OF BARSTOW-BARSTOW PARK - GTL</t>
  </si>
  <si>
    <t>CITY OF BIG BEAR LAKE</t>
  </si>
  <si>
    <t>CITY OF CHINO</t>
  </si>
  <si>
    <t>CITY OF COLTON</t>
  </si>
  <si>
    <t>CITY OF FONTANA</t>
  </si>
  <si>
    <t>CC12-GA02</t>
  </si>
  <si>
    <t>CITY OF FONTANA VEHICLE PKG</t>
  </si>
  <si>
    <t>CITY OF GRAND TERRACE</t>
  </si>
  <si>
    <t>CITY OF HIGHLAND</t>
  </si>
  <si>
    <t>CITY OF LOMA LINDA</t>
  </si>
  <si>
    <t>CITY OF HESPERIA</t>
  </si>
  <si>
    <t>CITY OF MONTCLAIR</t>
  </si>
  <si>
    <t>CC20-GA01</t>
  </si>
  <si>
    <t>CITY OF NEEDLES</t>
  </si>
  <si>
    <t>CITY OF ONTARIO</t>
  </si>
  <si>
    <t>CITY OF RANCHO CUCAMONGA</t>
  </si>
  <si>
    <t>CITY OF REDLANDS-DEBT SERVICE MEASURE "O" BONDS</t>
  </si>
  <si>
    <t>CITY OF REDLANDS</t>
  </si>
  <si>
    <t>CITY OF RIALTO</t>
  </si>
  <si>
    <t>CITY OF SAN BERNARDINO</t>
  </si>
  <si>
    <t>CC31-GA01</t>
  </si>
  <si>
    <t>CITY OF TWENTYNINE PALMS</t>
  </si>
  <si>
    <t>CITY OF UPLAND</t>
  </si>
  <si>
    <t>CC33-GA01</t>
  </si>
  <si>
    <t>CITY OF TWENTYNINE PALMS (SEE CC31)</t>
  </si>
  <si>
    <t>CITY OF VICTORVILLE</t>
  </si>
  <si>
    <t>CC35-GA01</t>
  </si>
  <si>
    <t>CITY OF YUCAIPA</t>
  </si>
  <si>
    <t>CC38-GA01</t>
  </si>
  <si>
    <t>TOWN OF YUCCA VALLEY</t>
  </si>
  <si>
    <t>CS06-GA01</t>
  </si>
  <si>
    <t>BIG BEAR LAKE FIRE DISTRICT</t>
  </si>
  <si>
    <t>CS12-GA01</t>
  </si>
  <si>
    <t>FONTANA FIRE PROTECTION DISTRICT</t>
  </si>
  <si>
    <t>CS17-GA01</t>
  </si>
  <si>
    <t>HESPERIA FIRE PROTECTION DISTRICT</t>
  </si>
  <si>
    <t>CS18-GA01</t>
  </si>
  <si>
    <t>HESPERIA WATER DISTRICT</t>
  </si>
  <si>
    <t>CS24-GA01</t>
  </si>
  <si>
    <t>RANCHO CUCAMONGA FIRE DISTRICT</t>
  </si>
  <si>
    <t>CS33-GA01</t>
  </si>
  <si>
    <t>VICTORVILLE WATER DISTRICT IMP DIST 1</t>
  </si>
  <si>
    <t>CS33-GA02</t>
  </si>
  <si>
    <t>VICTORVILLE WATER DISTRICT IMP DIST 2</t>
  </si>
  <si>
    <t>CS37-GI01</t>
  </si>
  <si>
    <t>VICTORVILLE STREET LIGHT DISTRICT L &amp; I</t>
  </si>
  <si>
    <t>SC10-GA01</t>
  </si>
  <si>
    <t>BARSTOW COMMUNITY COLLEGE</t>
  </si>
  <si>
    <t>SC16-GA01</t>
  </si>
  <si>
    <t>CHAFFEY COMMUNITY COLLEGE</t>
  </si>
  <si>
    <t>SC18-GA01</t>
  </si>
  <si>
    <t>COPPER MOUNTAIN COMM COLL DISTRICT</t>
  </si>
  <si>
    <t>SC54-GA01</t>
  </si>
  <si>
    <t>SAN BERNARDINO COMMUNITY COLLEGE</t>
  </si>
  <si>
    <t>SC66-GA01</t>
  </si>
  <si>
    <t>VICTOR VALLEY COMMUNITY COLLEGE</t>
  </si>
  <si>
    <t>SE02-GA01</t>
  </si>
  <si>
    <t>ADELANTO ELEMENTARY SCHOOL DISTRICT</t>
  </si>
  <si>
    <t>SE04-GA01</t>
  </si>
  <si>
    <t>ALTA LOMA ELEMENTARY SCHOOL DIST</t>
  </si>
  <si>
    <t>SE14-GA01</t>
  </si>
  <si>
    <t>CENTRAL ELEMENTARY SCHOOL DISTRICT</t>
  </si>
  <si>
    <t>SE22-GA01</t>
  </si>
  <si>
    <t>CUCAMONGA ELEMENTARY SCHOOL DIST</t>
  </si>
  <si>
    <t>SE24-GA01</t>
  </si>
  <si>
    <t>ETIWANDA ELEMENTARY SCHOOL DISTRICT</t>
  </si>
  <si>
    <t>SE40-GA01</t>
  </si>
  <si>
    <t>MOUNTAIN VIEW ELEMENTARY SCH DIST</t>
  </si>
  <si>
    <t>SE44-GA01</t>
  </si>
  <si>
    <t>ONTARIO-MONTCLAIR ELEM SCH DIST</t>
  </si>
  <si>
    <t>SE46-GA01</t>
  </si>
  <si>
    <t>ORO GRANDE ELEMENTARY SCHOOL DIST</t>
  </si>
  <si>
    <t>SE64-GA01</t>
  </si>
  <si>
    <t>VICTOR ELEMENTARY SCHOOL DISTRICT</t>
  </si>
  <si>
    <t>SH16-GA01</t>
  </si>
  <si>
    <t>CHAFFEY JOINT UNION HIGH SCH DIST</t>
  </si>
  <si>
    <t>SH66-GA01</t>
  </si>
  <si>
    <t>VICTOR VALLEY UNION HIGH SCH DIST</t>
  </si>
  <si>
    <t>SU06-GA01</t>
  </si>
  <si>
    <t>APPLE VALLEY UNIFIED SCHOOL DIST</t>
  </si>
  <si>
    <t>SU10-GA01</t>
  </si>
  <si>
    <t>BARSTOW UNIFIED SCHOOL DISTRICT</t>
  </si>
  <si>
    <t>SU12-GA01</t>
  </si>
  <si>
    <t>BEAR VALLEY UNIFIED SCHOOL DISTRICT</t>
  </si>
  <si>
    <t>SU18-GA01</t>
  </si>
  <si>
    <t>CHINO VALLEY UNIFIED SCHOOL DIST</t>
  </si>
  <si>
    <t>SU20-GA01</t>
  </si>
  <si>
    <t>COLTON JOINT UNIFIED SCHOOL DIST</t>
  </si>
  <si>
    <t>SU26-GA01</t>
  </si>
  <si>
    <t>FONTANA UNIFIED SCHOOL DISTRICT</t>
  </si>
  <si>
    <t>SU32-GA01</t>
  </si>
  <si>
    <t>HESPERIA UNIFIED SCHOOL DISTRICT</t>
  </si>
  <si>
    <t>SU36-GA01</t>
  </si>
  <si>
    <t>MORONGO UNIFIED SCHOOL DISTRICT</t>
  </si>
  <si>
    <t>SU42-GA01</t>
  </si>
  <si>
    <t>NEEDLES UNIFIED SCHOOL DISTRICT</t>
  </si>
  <si>
    <t>SU48-GA01</t>
  </si>
  <si>
    <t>REDLANDS UNIFIED SCHOOL DISTRICT</t>
  </si>
  <si>
    <t>SU50-GA01</t>
  </si>
  <si>
    <t>RIALTO UNIFIED SCHOOL DISTRICT</t>
  </si>
  <si>
    <t>SU52-GA01</t>
  </si>
  <si>
    <t>RIM OF THE WORLD UNIFIED SCH DIST</t>
  </si>
  <si>
    <t>SU54-GA01</t>
  </si>
  <si>
    <t>SAN BERNARDINO CITY UNIFIED SCH DIS</t>
  </si>
  <si>
    <t>SU58-GA01</t>
  </si>
  <si>
    <t>SNOWLINE JOINT UNIFIED SCHOOL DIST</t>
  </si>
  <si>
    <t>SU62-GA01</t>
  </si>
  <si>
    <t>UPLAND UNIFIED</t>
  </si>
  <si>
    <t>SU68-GA01</t>
  </si>
  <si>
    <t>YUCAIPA-CALIMESA JOINT UNIFIED</t>
  </si>
  <si>
    <t>UD25-GA01</t>
  </si>
  <si>
    <t>CSA 40 - ELEPHANT MOUNTAIN</t>
  </si>
  <si>
    <t>UD27-GA01</t>
  </si>
  <si>
    <t>CSA 42 - ORO GRANDE</t>
  </si>
  <si>
    <t>UD44-GA01</t>
  </si>
  <si>
    <t>CSA 60 - VICTORVILLE</t>
  </si>
  <si>
    <t>UD47-GA01</t>
  </si>
  <si>
    <t>CSA 64 - SPRING VLY LAKE</t>
  </si>
  <si>
    <t>UD50-GA01</t>
  </si>
  <si>
    <t>CSA 70</t>
  </si>
  <si>
    <t>UD54-GA01</t>
  </si>
  <si>
    <t>CSA 70 ZONE D-1 - LAKE ARROWHEAD</t>
  </si>
  <si>
    <t>UD98-GA01</t>
  </si>
  <si>
    <t>CSA SL-1</t>
  </si>
  <si>
    <t>UF01-GA01</t>
  </si>
  <si>
    <t>SAN BDNO CNTY FIRE PROTECT DISTRICT-VALLEY SERVICE AREA</t>
  </si>
  <si>
    <t>UF01-GA02</t>
  </si>
  <si>
    <t>SAN BDNO CNTY FIRE PROTECT DISTRICT-MOUNTAIN SERVICE AREA</t>
  </si>
  <si>
    <t>UF01-GA03</t>
  </si>
  <si>
    <t>SAN BDNO CNTY FIRE PROTECT DISTRICT-NORTH DESERT SERVICE AREA</t>
  </si>
  <si>
    <t>UF01-GA04</t>
  </si>
  <si>
    <t>SAN BDNO CNTY FIRE PROTECT DISTRICT-SOUTH DESERT SERVICE AREA</t>
  </si>
  <si>
    <t>UF01-GA05</t>
  </si>
  <si>
    <t>SAN BDNO CNTY FIRE PROTECT DISTRICT-SBCFPD-ADMIN</t>
  </si>
  <si>
    <t>UP07-GA01</t>
  </si>
  <si>
    <t>BIG BEAR VALLEY PARK &amp; REC DIST</t>
  </si>
  <si>
    <t>UP09-GA01</t>
  </si>
  <si>
    <t>BLOOMINGTON PARK &amp; REC DISTRICT</t>
  </si>
  <si>
    <t>VB01-GA01</t>
  </si>
  <si>
    <t>BARSTOW CEMETERY DISTRICT</t>
  </si>
  <si>
    <t>VB03-GA01</t>
  </si>
  <si>
    <t>29 PALMS CEMETERY DISTRICT</t>
  </si>
  <si>
    <t>APPLE VALLEY FIRE PROTECTION DIST</t>
  </si>
  <si>
    <t>VF02-GA01</t>
  </si>
  <si>
    <t>BARSTOW FIRE PROTECTION DISTRICT</t>
  </si>
  <si>
    <t>CHINO VALLEY INDEPENDENT FIRE DIST INCORPORATED ARE</t>
  </si>
  <si>
    <t>CHINO VALLEY INDEPENDENT FIRE DIST CHINO AREA</t>
  </si>
  <si>
    <t>VP02-GA01</t>
  </si>
  <si>
    <t>HESPERIA PARK DISTRICT</t>
  </si>
  <si>
    <t>MOJAVE DESERT RESOURCE CONS DIST L O</t>
  </si>
  <si>
    <t>WA01-GA01</t>
  </si>
  <si>
    <t>BIG BEAR CITY AIRPORT DISTRICT</t>
  </si>
  <si>
    <t>WC08-GI01</t>
  </si>
  <si>
    <t>LAKE ARROWHEAD CSD L &amp; I</t>
  </si>
  <si>
    <t>WF01-GA01</t>
  </si>
  <si>
    <t>WF07-GA02</t>
  </si>
  <si>
    <t>WF07-GA03</t>
  </si>
  <si>
    <t>WH01-GA01</t>
  </si>
  <si>
    <t>BEAR VALLEY COMM HOSP DISTRICT</t>
  </si>
  <si>
    <t>WH02-GA01</t>
  </si>
  <si>
    <t>HI-DESERT MEMORIAL HOSPITAL DIS</t>
  </si>
  <si>
    <t>WH04-GA01</t>
  </si>
  <si>
    <t>SAN BERNARDINO MTS COMM HOSP DIST</t>
  </si>
  <si>
    <t>WR01-GL01</t>
  </si>
  <si>
    <t>RIVERSIDE CORONA RCD L O</t>
  </si>
  <si>
    <t>INLAND EMPIRE JT RESOURCE CONS DIST L O</t>
  </si>
  <si>
    <t>WR03-GL01</t>
  </si>
  <si>
    <t>WR04-GL01</t>
  </si>
  <si>
    <t>WT01-GL01</t>
  </si>
  <si>
    <t>SAN BDNO VALLEY WATER CONS DIST - L O</t>
  </si>
  <si>
    <t>WT09-GL01</t>
  </si>
  <si>
    <t>CHINO BASIN WTR CONSERVATION DIST L O</t>
  </si>
  <si>
    <t>WU06-GA01</t>
  </si>
  <si>
    <t>BIG BEAR MUNICIPAL WATER DIST</t>
  </si>
  <si>
    <t>WU08-GA01</t>
  </si>
  <si>
    <t>INLAND EMPIRE UTILITIES AGENCY ORIGINAL</t>
  </si>
  <si>
    <t>WU08-GA03</t>
  </si>
  <si>
    <t>INLAND EMPIRE UTILITIES AGENCY MID-VLY</t>
  </si>
  <si>
    <t>WU08-GA05</t>
  </si>
  <si>
    <t>INLAND EMPIRE UTILITIES AGENCY IMP C</t>
  </si>
  <si>
    <t>WU23-DA01</t>
  </si>
  <si>
    <t>SAN BERNARDINO VALLEY MUNI WATER-DEBT SERVICE</t>
  </si>
  <si>
    <t>WU23-GA01</t>
  </si>
  <si>
    <t>SAN BERNARDINO VALLEY MUNI WATER</t>
  </si>
  <si>
    <t>WW15-GA01</t>
  </si>
  <si>
    <t>HI-DESERT CO WATER DISTRICT</t>
  </si>
  <si>
    <t>WW21-GA01</t>
  </si>
  <si>
    <t>MONTE VISTA CO WTR DISTRICT</t>
  </si>
  <si>
    <t>WW28-GA01</t>
  </si>
  <si>
    <t>WEST VALLEY WATER DISTRICT</t>
  </si>
  <si>
    <t>WW29-GA01</t>
  </si>
  <si>
    <t>YUCAIPA VALLEY WATER DISTRICT</t>
  </si>
  <si>
    <t>WW29-GA02</t>
  </si>
  <si>
    <t>YUCAIPA VALLEY WATER DISTRICT IMP DIST A</t>
  </si>
  <si>
    <t>WY10-DA01</t>
  </si>
  <si>
    <t>CRESTLINE-LAKE ARROWHEAD WTR AGENCY-CLAWA DWR CONTRACT-SWP</t>
  </si>
  <si>
    <t>WY10-GA01</t>
  </si>
  <si>
    <t>CRESTLINE-LAKE ARROWHEAD WTR AGENCY</t>
  </si>
  <si>
    <t>WY19-DA01</t>
  </si>
  <si>
    <t>METROPOLITAN WATER AGENCY-DEBT SERVICE ORIGINAL</t>
  </si>
  <si>
    <t>WY19-DA03</t>
  </si>
  <si>
    <t>METROPOLITAN WATER AGENCY-DEBT SERVICE MID-VLY</t>
  </si>
  <si>
    <t>WY20-GI01</t>
  </si>
  <si>
    <t>MOJAVE WATER AGENCY L &amp; I</t>
  </si>
  <si>
    <t>Big Bear</t>
  </si>
  <si>
    <t>IVDA</t>
  </si>
  <si>
    <t>Loma Linda</t>
  </si>
  <si>
    <t>City of Sn Bndo</t>
  </si>
  <si>
    <t>County of Sn Bndo</t>
  </si>
  <si>
    <t>29 Palms</t>
  </si>
  <si>
    <t>VVEDA</t>
  </si>
  <si>
    <t>County</t>
  </si>
  <si>
    <t>Spec. Dist.</t>
  </si>
  <si>
    <t>K-12 Tax</t>
  </si>
  <si>
    <t>K-12 Fac</t>
  </si>
  <si>
    <t>Comm Coll Tax</t>
  </si>
  <si>
    <t>Comm Coll Fac</t>
  </si>
  <si>
    <t>COE Tax</t>
  </si>
  <si>
    <t>COE Fac</t>
  </si>
  <si>
    <t>ERAF</t>
  </si>
  <si>
    <t>ATE Type</t>
  </si>
  <si>
    <t>ATE Code</t>
  </si>
  <si>
    <t>ATE Name</t>
  </si>
  <si>
    <t>City Total</t>
  </si>
  <si>
    <t>County Total</t>
  </si>
  <si>
    <t>Spec. Dist. Total</t>
  </si>
  <si>
    <t>K-12 Tax Total</t>
  </si>
  <si>
    <t>K-12 Fac Total</t>
  </si>
  <si>
    <t>Comm Coll Tax Total</t>
  </si>
  <si>
    <t>Comm Coll Fac Total</t>
  </si>
  <si>
    <t>COE Tax Total</t>
  </si>
  <si>
    <t>COE Fac Total</t>
  </si>
  <si>
    <t>ERAF Total</t>
  </si>
  <si>
    <t>K-12</t>
  </si>
  <si>
    <t>Comm Coll</t>
  </si>
  <si>
    <t>COE</t>
  </si>
  <si>
    <t>K-12 Total</t>
  </si>
  <si>
    <t>Comm Coll Total</t>
  </si>
  <si>
    <t>COE Total</t>
  </si>
  <si>
    <r>
      <t xml:space="preserve">Maximum Authorized Distributions 
</t>
    </r>
    <r>
      <rPr>
        <i/>
        <sz val="9"/>
        <rFont val="Arial"/>
        <family val="2"/>
      </rPr>
      <t>(Total Finance Approved ROPS RPTTF)</t>
    </r>
  </si>
  <si>
    <t>Line #</t>
  </si>
  <si>
    <t>Comments:</t>
  </si>
  <si>
    <t>Approved Non-ACA ROPS RPTTF</t>
  </si>
  <si>
    <t>Approved ACA ROPS RPTTF</t>
  </si>
  <si>
    <t>Actual Distributed Non-ACA ROPS RPTTF</t>
  </si>
  <si>
    <t>Actual Distributed ACA ROPS RPTTF</t>
  </si>
  <si>
    <r>
      <t xml:space="preserve">Auditor Controller Distributed ROPS RPTTF
</t>
    </r>
    <r>
      <rPr>
        <i/>
        <sz val="9"/>
        <rFont val="Arial"/>
        <family val="2"/>
      </rPr>
      <t>(Lesser of the total Finance approved ROPS RPTTF amount or total RPTTF balance available for EOs)</t>
    </r>
  </si>
  <si>
    <t>Total RPTTF Balance Available for Distribution to Affected Taxing Entities (ATEs)</t>
  </si>
  <si>
    <t>Total RPTTF Distributions to ATEs (Total Residual Distributions Must Equal the Total Residual Balance):</t>
  </si>
  <si>
    <t>Formula 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</si>
</sst>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_);[Red]\(#,##0_)"/>
    <numFmt numFmtId="166" formatCode="#,##0.0000_);[Red]\(#,##0.0000\)"/>
    <numFmt numFmtId="167" formatCode="#,##0_ &quot;m2&quot;"/>
    <numFmt numFmtId="168" formatCode="#,##0_ &quot;Ptas&quot;"/>
    <numFmt numFmtId="169" formatCode="0.000000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i/>
      <sz val="9"/>
      <name val="Arial"/>
      <family val="2"/>
    </font>
    <font>
      <sz val="10"/>
      <name val="Geneva"/>
      <family val="2"/>
    </font>
    <font>
      <sz val="10"/>
      <name val="Helv"/>
    </font>
    <font>
      <b/>
      <sz val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0"/>
      <name val="Verdana"/>
      <family val="2"/>
    </font>
    <font>
      <sz val="11"/>
      <color theme="1"/>
      <name val="Calibri"/>
      <family val="2"/>
    </font>
    <font>
      <b/>
      <sz val="10"/>
      <name val="Arial Unicode MS"/>
      <family val="2"/>
    </font>
    <font>
      <u/>
      <sz val="10"/>
      <color indexed="12"/>
      <name val="Arial"/>
      <family val="2"/>
    </font>
    <font>
      <u/>
      <sz val="12"/>
      <color indexed="12"/>
      <name val="Courier"/>
      <family val="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8.5"/>
      <color indexed="12"/>
      <name val="Arial"/>
      <family val="2"/>
    </font>
    <font>
      <sz val="12"/>
      <name val="Courier"/>
      <family val="3"/>
    </font>
    <font>
      <sz val="10"/>
      <name val="Arial MT"/>
    </font>
    <font>
      <sz val="9"/>
      <name val="Arial Narrow"/>
      <family val="2"/>
    </font>
    <font>
      <sz val="12"/>
      <name val="TimesNewRomanPS"/>
    </font>
    <font>
      <sz val="10"/>
      <name val="MS Sans Serif"/>
      <family val="2"/>
    </font>
    <font>
      <sz val="10"/>
      <name val="Arial Unicode MS"/>
      <family val="2"/>
    </font>
    <font>
      <sz val="12"/>
      <color indexed="8"/>
      <name val="Arial Narrow"/>
      <family val="2"/>
    </font>
    <font>
      <b/>
      <sz val="12"/>
      <name val="Arial"/>
      <family val="2"/>
    </font>
    <font>
      <sz val="10"/>
      <color indexed="10"/>
      <name val="Helv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0"/>
      <color rgb="FFC00000"/>
      <name val="Arial"/>
      <family val="2"/>
    </font>
    <font>
      <b/>
      <sz val="10"/>
      <color theme="1"/>
      <name val="Arial"/>
      <family val="2"/>
    </font>
    <font>
      <b/>
      <sz val="8"/>
      <color rgb="FFC00000"/>
      <name val="Arial"/>
      <family val="2"/>
    </font>
    <font>
      <b/>
      <sz val="8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</borders>
  <cellStyleXfs count="12665">
    <xf numFmtId="0" fontId="0" fillId="0" borderId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25" fillId="0" borderId="0">
      <alignment horizontal="righ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167" fontId="25" fillId="0" borderId="0"/>
    <xf numFmtId="0" fontId="7" fillId="3" borderId="0" applyNumberFormat="0" applyBorder="0" applyAlignment="0" applyProtection="0"/>
    <xf numFmtId="0" fontId="26" fillId="0" borderId="0" applyNumberFormat="0" applyFill="0" applyBorder="0" applyAlignment="0" applyProtection="0">
      <alignment horizontal="left"/>
    </xf>
    <xf numFmtId="0" fontId="11" fillId="6" borderId="4" applyNumberFormat="0" applyAlignment="0" applyProtection="0"/>
    <xf numFmtId="0" fontId="13" fillId="7" borderId="7" applyNumberFormat="0" applyAlignment="0" applyProtection="0"/>
    <xf numFmtId="0" fontId="20" fillId="0" borderId="0" applyNumberFormat="0" applyFill="0" applyBorder="0" applyProtection="0">
      <alignment horizontal="center" vertical="center"/>
    </xf>
    <xf numFmtId="39" fontId="25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39" fontId="18" fillId="0" borderId="0" applyFont="0" applyFill="0" applyBorder="0" applyProtection="0"/>
    <xf numFmtId="39" fontId="18" fillId="0" borderId="0" applyFont="0" applyFill="0" applyBorder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7" fontId="25" fillId="0" borderId="0" applyFont="0" applyFill="0" applyBorder="0" applyAlignment="0" applyProtection="0"/>
    <xf numFmtId="168" fontId="25" fillId="0" borderId="0"/>
    <xf numFmtId="44" fontId="2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4" fillId="0" borderId="0" applyFon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165" fontId="25" fillId="0" borderId="0"/>
    <xf numFmtId="0" fontId="29" fillId="0" borderId="0"/>
    <xf numFmtId="169" fontId="18" fillId="0" borderId="0"/>
    <xf numFmtId="169" fontId="18" fillId="0" borderId="0"/>
    <xf numFmtId="0" fontId="29" fillId="0" borderId="0"/>
    <xf numFmtId="0" fontId="18" fillId="0" borderId="0"/>
    <xf numFmtId="169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40" fontId="18" fillId="0" borderId="0"/>
    <xf numFmtId="4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0" fontId="18" fillId="0" borderId="0"/>
    <xf numFmtId="40" fontId="18" fillId="0" borderId="0"/>
    <xf numFmtId="40" fontId="18" fillId="0" borderId="0"/>
    <xf numFmtId="0" fontId="39" fillId="0" borderId="0"/>
    <xf numFmtId="4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0" fontId="18" fillId="0" borderId="0"/>
    <xf numFmtId="4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0" fontId="18" fillId="0" borderId="0"/>
    <xf numFmtId="40" fontId="18" fillId="0" borderId="0"/>
    <xf numFmtId="0" fontId="18" fillId="0" borderId="0"/>
    <xf numFmtId="0" fontId="39" fillId="0" borderId="0"/>
    <xf numFmtId="0" fontId="18" fillId="0" borderId="0"/>
    <xf numFmtId="0" fontId="39" fillId="0" borderId="0"/>
    <xf numFmtId="0" fontId="39" fillId="0" borderId="0"/>
    <xf numFmtId="40" fontId="18" fillId="0" borderId="0"/>
    <xf numFmtId="40" fontId="18" fillId="0" borderId="0"/>
    <xf numFmtId="0" fontId="30" fillId="0" borderId="0"/>
    <xf numFmtId="0" fontId="18" fillId="0" borderId="0"/>
    <xf numFmtId="0" fontId="18" fillId="0" borderId="0"/>
    <xf numFmtId="40" fontId="18" fillId="0" borderId="0"/>
    <xf numFmtId="40" fontId="18" fillId="0" borderId="0"/>
    <xf numFmtId="0" fontId="18" fillId="0" borderId="0"/>
    <xf numFmtId="0" fontId="29" fillId="0" borderId="0"/>
    <xf numFmtId="40" fontId="18" fillId="0" borderId="0"/>
    <xf numFmtId="40" fontId="18" fillId="0" borderId="0"/>
    <xf numFmtId="0" fontId="19" fillId="0" borderId="0"/>
    <xf numFmtId="0" fontId="29" fillId="0" borderId="0"/>
    <xf numFmtId="40" fontId="18" fillId="0" borderId="0"/>
    <xf numFmtId="40" fontId="18" fillId="0" borderId="0"/>
    <xf numFmtId="0" fontId="18" fillId="0" borderId="0"/>
    <xf numFmtId="0" fontId="18" fillId="0" borderId="0"/>
    <xf numFmtId="40" fontId="18" fillId="0" borderId="0"/>
    <xf numFmtId="40" fontId="18" fillId="0" borderId="0"/>
    <xf numFmtId="40" fontId="18" fillId="0" borderId="0"/>
    <xf numFmtId="0" fontId="18" fillId="0" borderId="0"/>
    <xf numFmtId="0" fontId="18" fillId="0" borderId="0"/>
    <xf numFmtId="40" fontId="18" fillId="0" borderId="0"/>
    <xf numFmtId="40" fontId="18" fillId="0" borderId="0"/>
    <xf numFmtId="40" fontId="18" fillId="0" borderId="0"/>
    <xf numFmtId="40" fontId="18" fillId="0" borderId="0"/>
    <xf numFmtId="40" fontId="18" fillId="0" borderId="0"/>
    <xf numFmtId="40" fontId="18" fillId="0" borderId="0"/>
    <xf numFmtId="40" fontId="18" fillId="0" borderId="0"/>
    <xf numFmtId="0" fontId="19" fillId="0" borderId="0"/>
    <xf numFmtId="40" fontId="18" fillId="0" borderId="0"/>
    <xf numFmtId="4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0" fontId="18" fillId="0" borderId="0"/>
    <xf numFmtId="40" fontId="18" fillId="0" borderId="0"/>
    <xf numFmtId="40" fontId="18" fillId="0" borderId="0"/>
    <xf numFmtId="40" fontId="18" fillId="0" borderId="0"/>
    <xf numFmtId="0" fontId="1" fillId="0" borderId="0"/>
    <xf numFmtId="0" fontId="1" fillId="0" borderId="0"/>
    <xf numFmtId="4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0" fontId="18" fillId="0" borderId="0"/>
    <xf numFmtId="4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0" fontId="18" fillId="0" borderId="0"/>
    <xf numFmtId="40" fontId="18" fillId="0" borderId="0"/>
    <xf numFmtId="40" fontId="18" fillId="0" borderId="0"/>
    <xf numFmtId="0" fontId="1" fillId="0" borderId="0"/>
    <xf numFmtId="4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0" fontId="18" fillId="0" borderId="0"/>
    <xf numFmtId="40" fontId="18" fillId="0" borderId="0"/>
    <xf numFmtId="40" fontId="18" fillId="0" borderId="0"/>
    <xf numFmtId="40" fontId="18" fillId="0" borderId="0"/>
    <xf numFmtId="0" fontId="1" fillId="0" borderId="0"/>
    <xf numFmtId="0" fontId="1" fillId="0" borderId="0"/>
    <xf numFmtId="4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0" fontId="18" fillId="0" borderId="0"/>
    <xf numFmtId="4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0" fontId="18" fillId="0" borderId="0"/>
    <xf numFmtId="40" fontId="18" fillId="0" borderId="0"/>
    <xf numFmtId="40" fontId="18" fillId="0" borderId="0"/>
    <xf numFmtId="0" fontId="1" fillId="0" borderId="0"/>
    <xf numFmtId="4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0" fontId="18" fillId="0" borderId="0"/>
    <xf numFmtId="40" fontId="18" fillId="0" borderId="0"/>
    <xf numFmtId="40" fontId="18" fillId="0" borderId="0"/>
    <xf numFmtId="40" fontId="18" fillId="0" borderId="0"/>
    <xf numFmtId="0" fontId="1" fillId="0" borderId="0"/>
    <xf numFmtId="0" fontId="1" fillId="0" borderId="0"/>
    <xf numFmtId="4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0" fontId="18" fillId="0" borderId="0"/>
    <xf numFmtId="4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0" fontId="18" fillId="0" borderId="0"/>
    <xf numFmtId="40" fontId="18" fillId="0" borderId="0"/>
    <xf numFmtId="40" fontId="18" fillId="0" borderId="0"/>
    <xf numFmtId="0" fontId="1" fillId="0" borderId="0"/>
    <xf numFmtId="4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0" fontId="18" fillId="0" borderId="0"/>
    <xf numFmtId="40" fontId="18" fillId="0" borderId="0"/>
    <xf numFmtId="40" fontId="18" fillId="0" borderId="0"/>
    <xf numFmtId="40" fontId="18" fillId="0" borderId="0"/>
    <xf numFmtId="0" fontId="1" fillId="0" borderId="0"/>
    <xf numFmtId="0" fontId="1" fillId="0" borderId="0"/>
    <xf numFmtId="4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0" fontId="18" fillId="0" borderId="0"/>
    <xf numFmtId="4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0" fontId="18" fillId="0" borderId="0"/>
    <xf numFmtId="40" fontId="18" fillId="0" borderId="0"/>
    <xf numFmtId="40" fontId="18" fillId="0" borderId="0"/>
    <xf numFmtId="0" fontId="1" fillId="0" borderId="0"/>
    <xf numFmtId="4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0" fontId="18" fillId="0" borderId="0"/>
    <xf numFmtId="40" fontId="18" fillId="0" borderId="0"/>
    <xf numFmtId="40" fontId="18" fillId="0" borderId="0"/>
    <xf numFmtId="40" fontId="18" fillId="0" borderId="0"/>
    <xf numFmtId="0" fontId="1" fillId="0" borderId="0"/>
    <xf numFmtId="0" fontId="1" fillId="0" borderId="0"/>
    <xf numFmtId="4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0" fontId="18" fillId="0" borderId="0"/>
    <xf numFmtId="4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0" fontId="18" fillId="0" borderId="0"/>
    <xf numFmtId="40" fontId="18" fillId="0" borderId="0"/>
    <xf numFmtId="40" fontId="18" fillId="0" borderId="0"/>
    <xf numFmtId="0" fontId="1" fillId="0" borderId="0"/>
    <xf numFmtId="4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0" fontId="18" fillId="0" borderId="0"/>
    <xf numFmtId="40" fontId="18" fillId="0" borderId="0"/>
    <xf numFmtId="40" fontId="18" fillId="0" borderId="0"/>
    <xf numFmtId="40" fontId="18" fillId="0" borderId="0"/>
    <xf numFmtId="0" fontId="1" fillId="0" borderId="0"/>
    <xf numFmtId="0" fontId="1" fillId="0" borderId="0"/>
    <xf numFmtId="4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0" fontId="18" fillId="0" borderId="0"/>
    <xf numFmtId="4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0" fontId="18" fillId="0" borderId="0"/>
    <xf numFmtId="40" fontId="18" fillId="0" borderId="0"/>
    <xf numFmtId="40" fontId="18" fillId="0" borderId="0"/>
    <xf numFmtId="0" fontId="1" fillId="0" borderId="0"/>
    <xf numFmtId="4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0" fontId="18" fillId="0" borderId="0"/>
    <xf numFmtId="40" fontId="18" fillId="0" borderId="0"/>
    <xf numFmtId="40" fontId="18" fillId="0" borderId="0"/>
    <xf numFmtId="40" fontId="18" fillId="0" borderId="0"/>
    <xf numFmtId="0" fontId="1" fillId="0" borderId="0"/>
    <xf numFmtId="0" fontId="1" fillId="0" borderId="0"/>
    <xf numFmtId="4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0" fontId="18" fillId="0" borderId="0"/>
    <xf numFmtId="4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0" fontId="18" fillId="0" borderId="0"/>
    <xf numFmtId="40" fontId="18" fillId="0" borderId="0"/>
    <xf numFmtId="40" fontId="18" fillId="0" borderId="0"/>
    <xf numFmtId="0" fontId="1" fillId="0" borderId="0"/>
    <xf numFmtId="4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40" fontId="18" fillId="0" borderId="0"/>
    <xf numFmtId="40" fontId="18" fillId="0" borderId="0"/>
    <xf numFmtId="40" fontId="18" fillId="0" borderId="0"/>
    <xf numFmtId="40" fontId="18" fillId="0" borderId="0"/>
    <xf numFmtId="40" fontId="18" fillId="0" borderId="0"/>
    <xf numFmtId="40" fontId="18" fillId="0" borderId="0"/>
    <xf numFmtId="0" fontId="18" fillId="0" borderId="0"/>
    <xf numFmtId="0" fontId="18" fillId="0" borderId="0"/>
    <xf numFmtId="0" fontId="18" fillId="0" borderId="0"/>
    <xf numFmtId="40" fontId="18" fillId="0" borderId="0"/>
    <xf numFmtId="40" fontId="18" fillId="0" borderId="0"/>
    <xf numFmtId="40" fontId="18" fillId="0" borderId="0"/>
    <xf numFmtId="40" fontId="18" fillId="0" borderId="0"/>
    <xf numFmtId="40" fontId="18" fillId="0" borderId="0"/>
    <xf numFmtId="40" fontId="18" fillId="0" borderId="0"/>
    <xf numFmtId="4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4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0" fontId="18" fillId="0" borderId="0"/>
    <xf numFmtId="40" fontId="18" fillId="0" borderId="0"/>
    <xf numFmtId="40" fontId="18" fillId="0" borderId="0"/>
    <xf numFmtId="0" fontId="18" fillId="0" borderId="0"/>
    <xf numFmtId="0" fontId="1" fillId="0" borderId="0"/>
    <xf numFmtId="0" fontId="1" fillId="0" borderId="0"/>
    <xf numFmtId="40" fontId="18" fillId="0" borderId="0"/>
    <xf numFmtId="40" fontId="18" fillId="0" borderId="0"/>
    <xf numFmtId="40" fontId="18" fillId="0" borderId="0"/>
    <xf numFmtId="4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40" fontId="18" fillId="0" borderId="0"/>
    <xf numFmtId="40" fontId="18" fillId="0" borderId="0"/>
    <xf numFmtId="40" fontId="18" fillId="0" borderId="0"/>
    <xf numFmtId="0" fontId="18" fillId="0" borderId="0"/>
    <xf numFmtId="0" fontId="18" fillId="0" borderId="0"/>
    <xf numFmtId="0" fontId="18" fillId="0" borderId="0"/>
    <xf numFmtId="40" fontId="18" fillId="0" borderId="0"/>
    <xf numFmtId="0" fontId="1" fillId="0" borderId="0"/>
    <xf numFmtId="40" fontId="18" fillId="0" borderId="0"/>
    <xf numFmtId="4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0" fontId="18" fillId="0" borderId="0"/>
    <xf numFmtId="4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4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4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4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4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38" fontId="40" fillId="0" borderId="0"/>
    <xf numFmtId="0" fontId="1" fillId="0" borderId="0"/>
    <xf numFmtId="0" fontId="1" fillId="0" borderId="0"/>
    <xf numFmtId="41" fontId="41" fillId="0" borderId="0"/>
    <xf numFmtId="0" fontId="1" fillId="0" borderId="0"/>
    <xf numFmtId="40" fontId="18" fillId="0" borderId="0"/>
    <xf numFmtId="40" fontId="18" fillId="0" borderId="0"/>
    <xf numFmtId="39" fontId="18" fillId="0" borderId="0"/>
    <xf numFmtId="0" fontId="18" fillId="0" borderId="0"/>
    <xf numFmtId="0" fontId="1" fillId="0" borderId="0"/>
    <xf numFmtId="39" fontId="18" fillId="0" borderId="0"/>
    <xf numFmtId="0" fontId="1" fillId="0" borderId="0"/>
    <xf numFmtId="39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3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>
      <alignment vertical="top"/>
    </xf>
    <xf numFmtId="0" fontId="28" fillId="0" borderId="0">
      <alignment vertical="top"/>
    </xf>
    <xf numFmtId="0" fontId="18" fillId="0" borderId="0"/>
    <xf numFmtId="43" fontId="30" fillId="0" borderId="0"/>
    <xf numFmtId="0" fontId="42" fillId="0" borderId="0"/>
    <xf numFmtId="0" fontId="42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42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42" fillId="0" borderId="0"/>
    <xf numFmtId="0" fontId="28" fillId="0" borderId="0">
      <alignment vertical="top"/>
    </xf>
    <xf numFmtId="0" fontId="28" fillId="0" borderId="0">
      <alignment vertical="top"/>
    </xf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169" fontId="18" fillId="0" borderId="0"/>
    <xf numFmtId="169" fontId="18" fillId="0" borderId="0"/>
    <xf numFmtId="0" fontId="18" fillId="0" borderId="0"/>
    <xf numFmtId="0" fontId="18" fillId="0" borderId="0"/>
    <xf numFmtId="0" fontId="28" fillId="0" borderId="0">
      <alignment vertical="top"/>
    </xf>
    <xf numFmtId="0" fontId="28" fillId="0" borderId="0">
      <alignment vertical="top"/>
    </xf>
    <xf numFmtId="0" fontId="18" fillId="0" borderId="0"/>
    <xf numFmtId="169" fontId="18" fillId="0" borderId="0"/>
    <xf numFmtId="0" fontId="1" fillId="0" borderId="0"/>
    <xf numFmtId="169" fontId="18" fillId="0" borderId="0"/>
    <xf numFmtId="169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>
      <alignment vertical="top"/>
    </xf>
    <xf numFmtId="0" fontId="1" fillId="0" borderId="0"/>
    <xf numFmtId="169" fontId="18" fillId="0" borderId="0"/>
    <xf numFmtId="0" fontId="1" fillId="0" borderId="0"/>
    <xf numFmtId="39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39" fontId="18" fillId="0" borderId="0"/>
    <xf numFmtId="39" fontId="18" fillId="0" borderId="0"/>
    <xf numFmtId="39" fontId="18" fillId="0" borderId="0"/>
    <xf numFmtId="0" fontId="28" fillId="0" borderId="0">
      <alignment vertical="top"/>
    </xf>
    <xf numFmtId="0" fontId="28" fillId="0" borderId="0">
      <alignment vertical="top"/>
    </xf>
    <xf numFmtId="0" fontId="1" fillId="0" borderId="0"/>
    <xf numFmtId="0" fontId="1" fillId="0" borderId="0"/>
    <xf numFmtId="41" fontId="41" fillId="0" borderId="0"/>
    <xf numFmtId="41" fontId="41" fillId="0" borderId="0"/>
    <xf numFmtId="0" fontId="39" fillId="0" borderId="0"/>
    <xf numFmtId="0" fontId="28" fillId="0" borderId="0">
      <alignment vertical="top"/>
    </xf>
    <xf numFmtId="0" fontId="1" fillId="0" borderId="0"/>
    <xf numFmtId="0" fontId="2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18" fillId="0" borderId="0"/>
    <xf numFmtId="0" fontId="1" fillId="0" borderId="0"/>
    <xf numFmtId="4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4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4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0" fontId="18" fillId="0" borderId="0"/>
    <xf numFmtId="0" fontId="19" fillId="0" borderId="0"/>
    <xf numFmtId="0" fontId="1" fillId="0" borderId="0"/>
    <xf numFmtId="40" fontId="18" fillId="0" borderId="0"/>
    <xf numFmtId="0" fontId="39" fillId="0" borderId="0"/>
    <xf numFmtId="40" fontId="18" fillId="0" borderId="0"/>
    <xf numFmtId="0" fontId="1" fillId="0" borderId="0"/>
    <xf numFmtId="40" fontId="18" fillId="0" borderId="0"/>
    <xf numFmtId="0" fontId="19" fillId="0" borderId="0"/>
    <xf numFmtId="0" fontId="1" fillId="0" borderId="0"/>
    <xf numFmtId="40" fontId="18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32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43" fillId="0" borderId="0"/>
    <xf numFmtId="0" fontId="18" fillId="0" borderId="0"/>
    <xf numFmtId="0" fontId="18" fillId="0" borderId="0"/>
    <xf numFmtId="0" fontId="18" fillId="0" borderId="0"/>
    <xf numFmtId="0" fontId="44" fillId="0" borderId="0"/>
    <xf numFmtId="0" fontId="18" fillId="0" borderId="0"/>
    <xf numFmtId="0" fontId="18" fillId="0" borderId="0"/>
    <xf numFmtId="0" fontId="29" fillId="0" borderId="0"/>
    <xf numFmtId="39" fontId="18" fillId="0" borderId="0"/>
    <xf numFmtId="39" fontId="18" fillId="0" borderId="0"/>
    <xf numFmtId="0" fontId="1" fillId="0" borderId="0"/>
    <xf numFmtId="39" fontId="18" fillId="0" borderId="0"/>
    <xf numFmtId="0" fontId="39" fillId="0" borderId="0"/>
    <xf numFmtId="0" fontId="39" fillId="0" borderId="0"/>
    <xf numFmtId="0" fontId="1" fillId="0" borderId="0"/>
    <xf numFmtId="39" fontId="18" fillId="0" borderId="0"/>
    <xf numFmtId="39" fontId="18" fillId="0" borderId="0"/>
    <xf numFmtId="0" fontId="18" fillId="0" borderId="0"/>
    <xf numFmtId="0" fontId="18" fillId="0" borderId="0"/>
    <xf numFmtId="0" fontId="1" fillId="0" borderId="0"/>
    <xf numFmtId="39" fontId="18" fillId="0" borderId="0"/>
    <xf numFmtId="0" fontId="18" fillId="0" borderId="0"/>
    <xf numFmtId="0" fontId="39" fillId="0" borderId="0"/>
    <xf numFmtId="0" fontId="43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169" fontId="18" fillId="0" borderId="0"/>
    <xf numFmtId="169" fontId="18" fillId="0" borderId="0"/>
    <xf numFmtId="169" fontId="18" fillId="0" borderId="0"/>
    <xf numFmtId="0" fontId="39" fillId="0" borderId="0"/>
    <xf numFmtId="169" fontId="18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169" fontId="18" fillId="0" borderId="0"/>
    <xf numFmtId="169" fontId="18" fillId="0" borderId="0"/>
    <xf numFmtId="0" fontId="3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69" fontId="18" fillId="0" borderId="0"/>
    <xf numFmtId="169" fontId="18" fillId="0" borderId="0"/>
    <xf numFmtId="0" fontId="18" fillId="0" borderId="0"/>
    <xf numFmtId="0" fontId="18" fillId="0" borderId="0"/>
    <xf numFmtId="0" fontId="18" fillId="0" borderId="0"/>
    <xf numFmtId="169" fontId="18" fillId="0" borderId="0"/>
    <xf numFmtId="0" fontId="18" fillId="0" borderId="0"/>
    <xf numFmtId="0" fontId="18" fillId="0" borderId="0"/>
    <xf numFmtId="39" fontId="18" fillId="0" borderId="0"/>
    <xf numFmtId="0" fontId="18" fillId="0" borderId="0"/>
    <xf numFmtId="0" fontId="18" fillId="0" borderId="0"/>
    <xf numFmtId="40" fontId="18" fillId="0" borderId="0"/>
    <xf numFmtId="40" fontId="18" fillId="0" borderId="0"/>
    <xf numFmtId="39" fontId="18" fillId="0" borderId="0"/>
    <xf numFmtId="39" fontId="18" fillId="0" borderId="0"/>
    <xf numFmtId="0" fontId="39" fillId="0" borderId="0"/>
    <xf numFmtId="39" fontId="18" fillId="0" borderId="0"/>
    <xf numFmtId="0" fontId="32" fillId="0" borderId="0"/>
    <xf numFmtId="0" fontId="32" fillId="0" borderId="0"/>
    <xf numFmtId="40" fontId="18" fillId="0" borderId="0"/>
    <xf numFmtId="40" fontId="18" fillId="0" borderId="0"/>
    <xf numFmtId="0" fontId="19" fillId="0" borderId="0"/>
    <xf numFmtId="0" fontId="18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40" fontId="18" fillId="0" borderId="0"/>
    <xf numFmtId="4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38" fontId="40" fillId="0" borderId="0"/>
    <xf numFmtId="38" fontId="40" fillId="0" borderId="0"/>
    <xf numFmtId="0" fontId="1" fillId="0" borderId="0"/>
    <xf numFmtId="0" fontId="1" fillId="0" borderId="0"/>
    <xf numFmtId="38" fontId="40" fillId="0" borderId="0"/>
    <xf numFmtId="0" fontId="18" fillId="0" borderId="0"/>
    <xf numFmtId="0" fontId="18" fillId="0" borderId="0"/>
    <xf numFmtId="0" fontId="18" fillId="0" borderId="0"/>
    <xf numFmtId="0" fontId="39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18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18" fillId="0" borderId="0"/>
    <xf numFmtId="169" fontId="18" fillId="0" borderId="0"/>
    <xf numFmtId="40" fontId="18" fillId="0" borderId="0"/>
    <xf numFmtId="40" fontId="18" fillId="0" borderId="0"/>
    <xf numFmtId="40" fontId="18" fillId="0" borderId="0"/>
    <xf numFmtId="0" fontId="1" fillId="0" borderId="0"/>
    <xf numFmtId="0" fontId="1" fillId="0" borderId="0"/>
    <xf numFmtId="40" fontId="18" fillId="0" borderId="0"/>
    <xf numFmtId="40" fontId="18" fillId="0" borderId="0"/>
    <xf numFmtId="40" fontId="18" fillId="0" borderId="0"/>
    <xf numFmtId="169" fontId="18" fillId="0" borderId="0"/>
    <xf numFmtId="0" fontId="18" fillId="0" borderId="0"/>
    <xf numFmtId="0" fontId="18" fillId="0" borderId="0"/>
    <xf numFmtId="169" fontId="18" fillId="0" borderId="0"/>
    <xf numFmtId="169" fontId="18" fillId="0" borderId="0"/>
    <xf numFmtId="169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28" fillId="0" borderId="0">
      <alignment vertical="top"/>
    </xf>
    <xf numFmtId="0" fontId="2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>
      <alignment vertical="top"/>
    </xf>
    <xf numFmtId="0" fontId="18" fillId="0" borderId="0"/>
    <xf numFmtId="40" fontId="18" fillId="0" borderId="0"/>
    <xf numFmtId="4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 applyFont="0"/>
    <xf numFmtId="0" fontId="18" fillId="0" borderId="0" applyFont="0"/>
    <xf numFmtId="0" fontId="18" fillId="0" borderId="0"/>
    <xf numFmtId="0" fontId="18" fillId="0" borderId="0"/>
    <xf numFmtId="0" fontId="18" fillId="0" borderId="0"/>
    <xf numFmtId="0" fontId="18" fillId="0" borderId="0" applyFo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0" fontId="18" fillId="0" borderId="0"/>
    <xf numFmtId="4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0" fontId="18" fillId="0" borderId="0"/>
    <xf numFmtId="40" fontId="18" fillId="0" borderId="0"/>
    <xf numFmtId="169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" fillId="0" borderId="0"/>
    <xf numFmtId="0" fontId="22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1" fillId="0" borderId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" fillId="0" borderId="0"/>
    <xf numFmtId="0" fontId="1" fillId="0" borderId="0"/>
    <xf numFmtId="0" fontId="22" fillId="8" borderId="8" applyNumberFormat="0" applyFont="0" applyAlignment="0" applyProtection="0"/>
    <xf numFmtId="0" fontId="1" fillId="0" borderId="0"/>
    <xf numFmtId="0" fontId="1" fillId="0" borderId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" fillId="0" borderId="0"/>
    <xf numFmtId="0" fontId="1" fillId="0" borderId="0"/>
    <xf numFmtId="0" fontId="22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" fillId="0" borderId="0"/>
    <xf numFmtId="0" fontId="1" fillId="0" borderId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" fillId="0" borderId="0"/>
    <xf numFmtId="0" fontId="1" fillId="0" borderId="0"/>
    <xf numFmtId="0" fontId="22" fillId="8" borderId="8" applyNumberFormat="0" applyFont="0" applyAlignment="0" applyProtection="0"/>
    <xf numFmtId="0" fontId="1" fillId="0" borderId="0"/>
    <xf numFmtId="0" fontId="1" fillId="0" borderId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" fillId="0" borderId="0"/>
    <xf numFmtId="0" fontId="1" fillId="0" borderId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" fillId="0" borderId="0"/>
    <xf numFmtId="0" fontId="45" fillId="0" borderId="0">
      <alignment horizontal="center"/>
    </xf>
    <xf numFmtId="0" fontId="1" fillId="0" borderId="0"/>
    <xf numFmtId="0" fontId="10" fillId="6" borderId="5" applyNumberFormat="0" applyAlignment="0" applyProtection="0"/>
    <xf numFmtId="0" fontId="1" fillId="0" borderId="0"/>
    <xf numFmtId="0" fontId="1" fillId="0" borderId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2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" fillId="0" borderId="0"/>
    <xf numFmtId="9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" fillId="0" borderId="0"/>
    <xf numFmtId="0" fontId="1" fillId="0" borderId="0"/>
    <xf numFmtId="9" fontId="22" fillId="0" borderId="0" applyFont="0" applyFill="0" applyBorder="0" applyAlignment="0" applyProtection="0"/>
    <xf numFmtId="0" fontId="1" fillId="0" borderId="0"/>
    <xf numFmtId="0" fontId="1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" fillId="0" borderId="0"/>
    <xf numFmtId="0" fontId="1" fillId="0" borderId="0"/>
    <xf numFmtId="9" fontId="22" fillId="0" borderId="0" applyFont="0" applyFill="0" applyBorder="0" applyAlignment="0" applyProtection="0"/>
    <xf numFmtId="0" fontId="1" fillId="0" borderId="0"/>
    <xf numFmtId="0" fontId="1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" fillId="0" borderId="0"/>
    <xf numFmtId="0" fontId="1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" fillId="0" borderId="0"/>
    <xf numFmtId="0" fontId="1" fillId="0" borderId="0"/>
    <xf numFmtId="9" fontId="22" fillId="0" borderId="0" applyFont="0" applyFill="0" applyBorder="0" applyAlignment="0" applyProtection="0"/>
    <xf numFmtId="0" fontId="1" fillId="0" borderId="0"/>
    <xf numFmtId="0" fontId="1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" fillId="0" borderId="0"/>
    <xf numFmtId="9" fontId="22" fillId="0" borderId="0" applyFont="0" applyFill="0" applyBorder="0" applyAlignment="0" applyProtection="0"/>
    <xf numFmtId="0" fontId="1" fillId="0" borderId="0"/>
    <xf numFmtId="0" fontId="1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" fillId="0" borderId="0"/>
    <xf numFmtId="9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" fillId="0" borderId="0"/>
    <xf numFmtId="9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" fillId="0" borderId="0"/>
    <xf numFmtId="0" fontId="1" fillId="0" borderId="0"/>
    <xf numFmtId="9" fontId="22" fillId="0" borderId="0" applyFont="0" applyFill="0" applyBorder="0" applyAlignment="0" applyProtection="0"/>
    <xf numFmtId="0" fontId="1" fillId="0" borderId="0"/>
    <xf numFmtId="0" fontId="1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" fillId="0" borderId="0"/>
    <xf numFmtId="0" fontId="1" fillId="0" borderId="0"/>
    <xf numFmtId="9" fontId="22" fillId="0" borderId="0" applyFont="0" applyFill="0" applyBorder="0" applyAlignment="0" applyProtection="0"/>
    <xf numFmtId="0" fontId="1" fillId="0" borderId="0"/>
    <xf numFmtId="0" fontId="1" fillId="0" borderId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" fillId="0" borderId="0"/>
    <xf numFmtId="0" fontId="1" fillId="0" borderId="0"/>
    <xf numFmtId="9" fontId="22" fillId="0" borderId="0" applyFont="0" applyFill="0" applyBorder="0" applyAlignment="0" applyProtection="0"/>
    <xf numFmtId="0" fontId="1" fillId="0" borderId="0"/>
    <xf numFmtId="0" fontId="1" fillId="0" borderId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" fillId="0" borderId="0"/>
    <xf numFmtId="0" fontId="1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" fillId="0" borderId="0"/>
    <xf numFmtId="0" fontId="1" fillId="0" borderId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" fillId="0" borderId="0"/>
    <xf numFmtId="0" fontId="1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9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2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" fillId="0" borderId="0"/>
    <xf numFmtId="9" fontId="2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" fillId="0" borderId="0"/>
    <xf numFmtId="9" fontId="22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" fillId="0" borderId="0"/>
    <xf numFmtId="0" fontId="1" fillId="0" borderId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" fillId="0" borderId="0"/>
    <xf numFmtId="0" fontId="1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9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1" fillId="0" borderId="0"/>
    <xf numFmtId="9" fontId="2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1" fillId="0" borderId="0"/>
    <xf numFmtId="9" fontId="28" fillId="0" borderId="0" applyFont="0" applyFill="0" applyBorder="0" applyAlignment="0" applyProtection="0"/>
    <xf numFmtId="0" fontId="1" fillId="0" borderId="0"/>
    <xf numFmtId="9" fontId="19" fillId="0" borderId="0" applyFont="0" applyFill="0" applyBorder="0" applyAlignment="0" applyProtection="0"/>
    <xf numFmtId="0" fontId="1" fillId="0" borderId="0"/>
    <xf numFmtId="0" fontId="1" fillId="0" borderId="0"/>
    <xf numFmtId="165" fontId="25" fillId="0" borderId="15"/>
    <xf numFmtId="165" fontId="25" fillId="0" borderId="15"/>
    <xf numFmtId="0" fontId="1" fillId="0" borderId="0"/>
    <xf numFmtId="165" fontId="25" fillId="0" borderId="15"/>
    <xf numFmtId="0" fontId="1" fillId="0" borderId="0"/>
    <xf numFmtId="165" fontId="25" fillId="0" borderId="15"/>
    <xf numFmtId="0" fontId="1" fillId="0" borderId="0"/>
    <xf numFmtId="165" fontId="25" fillId="0" borderId="15"/>
    <xf numFmtId="0" fontId="1" fillId="0" borderId="0"/>
    <xf numFmtId="165" fontId="25" fillId="0" borderId="15"/>
    <xf numFmtId="0" fontId="1" fillId="0" borderId="0"/>
    <xf numFmtId="0" fontId="1" fillId="0" borderId="0"/>
    <xf numFmtId="0" fontId="46" fillId="0" borderId="0" applyNumberFormat="0" applyFill="0" applyBorder="0" applyAlignment="0" applyProtection="0">
      <alignment horizontal="left" vertical="center"/>
    </xf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6" fillId="0" borderId="9" applyNumberFormat="0" applyFill="0" applyAlignment="0" applyProtection="0"/>
    <xf numFmtId="0" fontId="1" fillId="0" borderId="0"/>
    <xf numFmtId="0" fontId="1" fillId="0" borderId="0"/>
    <xf numFmtId="165" fontId="47" fillId="0" borderId="0">
      <alignment horizontal="right"/>
    </xf>
    <xf numFmtId="0" fontId="1" fillId="0" borderId="0"/>
    <xf numFmtId="0" fontId="14" fillId="0" borderId="0" applyNumberForma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/>
    <xf numFmtId="0" fontId="18" fillId="0" borderId="0" xfId="0" applyFont="1" applyAlignment="1">
      <alignment horizontal="center" wrapText="1"/>
    </xf>
    <xf numFmtId="0" fontId="19" fillId="0" borderId="0" xfId="0" applyFont="1"/>
    <xf numFmtId="164" fontId="19" fillId="0" borderId="0" xfId="0" applyNumberFormat="1" applyFont="1"/>
    <xf numFmtId="0" fontId="20" fillId="0" borderId="0" xfId="0" applyFont="1" applyFill="1" applyAlignment="1"/>
    <xf numFmtId="0" fontId="20" fillId="0" borderId="0" xfId="0" applyFont="1" applyFill="1" applyAlignment="1">
      <alignment horizontal="center"/>
    </xf>
    <xf numFmtId="0" fontId="21" fillId="0" borderId="0" xfId="0" quotePrefix="1" applyFont="1" applyAlignment="1">
      <alignment horizontal="center"/>
    </xf>
    <xf numFmtId="164" fontId="21" fillId="0" borderId="0" xfId="0" applyNumberFormat="1" applyFont="1" applyAlignment="1">
      <alignment horizontal="center"/>
    </xf>
    <xf numFmtId="41" fontId="20" fillId="0" borderId="0" xfId="0" applyNumberFormat="1" applyFont="1" applyBorder="1" applyAlignment="1">
      <alignment horizontal="center"/>
    </xf>
    <xf numFmtId="164" fontId="20" fillId="0" borderId="0" xfId="0" applyNumberFormat="1" applyFont="1" applyAlignment="1">
      <alignment horizontal="center"/>
    </xf>
    <xf numFmtId="164" fontId="20" fillId="0" borderId="0" xfId="0" applyNumberFormat="1" applyFont="1" applyAlignment="1">
      <alignment horizontal="center"/>
    </xf>
    <xf numFmtId="164" fontId="20" fillId="0" borderId="0" xfId="0" applyNumberFormat="1" applyFont="1" applyFill="1" applyAlignment="1">
      <alignment horizontal="center"/>
    </xf>
    <xf numFmtId="164" fontId="20" fillId="0" borderId="0" xfId="0" applyNumberFormat="1" applyFont="1" applyFill="1" applyAlignment="1">
      <alignment horizontal="center"/>
    </xf>
    <xf numFmtId="0" fontId="20" fillId="33" borderId="0" xfId="0" applyFont="1" applyFill="1" applyAlignment="1">
      <alignment horizontal="left"/>
    </xf>
    <xf numFmtId="43" fontId="20" fillId="33" borderId="10" xfId="0" applyFont="1" applyFill="1" applyBorder="1" applyAlignment="1"/>
    <xf numFmtId="43" fontId="19" fillId="33" borderId="10" xfId="0" applyFont="1" applyFill="1" applyBorder="1"/>
    <xf numFmtId="164" fontId="19" fillId="33" borderId="10" xfId="0" applyNumberFormat="1" applyFont="1" applyFill="1" applyBorder="1"/>
    <xf numFmtId="0" fontId="19" fillId="0" borderId="0" xfId="0" applyFont="1" applyFill="1"/>
    <xf numFmtId="0" fontId="20" fillId="0" borderId="0" xfId="0" applyFont="1" applyFill="1" applyAlignment="1">
      <alignment horizontal="left"/>
    </xf>
    <xf numFmtId="43" fontId="19" fillId="0" borderId="0" xfId="0" applyFont="1"/>
    <xf numFmtId="0" fontId="18" fillId="0" borderId="0" xfId="0" applyFont="1" applyFill="1" applyAlignment="1">
      <alignment horizontal="left" indent="2"/>
    </xf>
    <xf numFmtId="41" fontId="19" fillId="0" borderId="0" xfId="0" applyNumberFormat="1" applyFont="1"/>
    <xf numFmtId="41" fontId="20" fillId="34" borderId="11" xfId="0" applyNumberFormat="1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Fill="1" applyAlignment="1">
      <alignment horizontal="left" wrapText="1"/>
    </xf>
    <xf numFmtId="0" fontId="18" fillId="0" borderId="0" xfId="0" applyFont="1" applyFill="1" applyAlignment="1">
      <alignment horizontal="left" vertical="center" indent="2"/>
    </xf>
    <xf numFmtId="43" fontId="19" fillId="0" borderId="0" xfId="0" applyNumberFormat="1" applyFont="1"/>
    <xf numFmtId="0" fontId="20" fillId="0" borderId="0" xfId="0" applyFont="1" applyFill="1" applyAlignment="1">
      <alignment horizontal="left" vertical="center" indent="2"/>
    </xf>
    <xf numFmtId="41" fontId="20" fillId="35" borderId="12" xfId="0" applyNumberFormat="1" applyFont="1" applyFill="1" applyBorder="1" applyAlignment="1"/>
    <xf numFmtId="0" fontId="20" fillId="0" borderId="0" xfId="0" applyFont="1" applyFill="1" applyAlignment="1">
      <alignment vertical="center"/>
    </xf>
    <xf numFmtId="41" fontId="20" fillId="36" borderId="11" xfId="0" applyNumberFormat="1" applyFont="1" applyFill="1" applyBorder="1" applyAlignment="1"/>
    <xf numFmtId="41" fontId="20" fillId="0" borderId="0" xfId="0" applyNumberFormat="1" applyFont="1" applyFill="1" applyBorder="1" applyAlignment="1"/>
    <xf numFmtId="164" fontId="20" fillId="0" borderId="0" xfId="0" applyNumberFormat="1" applyFont="1" applyFill="1" applyBorder="1" applyAlignment="1"/>
    <xf numFmtId="0" fontId="20" fillId="37" borderId="12" xfId="0" applyFont="1" applyFill="1" applyBorder="1" applyAlignment="1">
      <alignment horizontal="left"/>
    </xf>
    <xf numFmtId="41" fontId="20" fillId="37" borderId="12" xfId="0" applyNumberFormat="1" applyFont="1" applyFill="1" applyBorder="1" applyAlignment="1"/>
    <xf numFmtId="0" fontId="18" fillId="0" borderId="0" xfId="0" applyFont="1" applyFill="1" applyAlignment="1">
      <alignment horizontal="left" vertical="center" wrapText="1" indent="2"/>
    </xf>
    <xf numFmtId="164" fontId="19" fillId="0" borderId="0" xfId="0" applyNumberFormat="1" applyFont="1"/>
    <xf numFmtId="0" fontId="20" fillId="0" borderId="0" xfId="0" applyFont="1" applyFill="1" applyAlignment="1">
      <alignment vertical="center" wrapText="1"/>
    </xf>
    <xf numFmtId="41" fontId="20" fillId="38" borderId="12" xfId="0" applyNumberFormat="1" applyFont="1" applyFill="1" applyBorder="1" applyAlignment="1"/>
    <xf numFmtId="164" fontId="20" fillId="38" borderId="12" xfId="0" applyNumberFormat="1" applyFont="1" applyFill="1" applyBorder="1" applyAlignment="1"/>
    <xf numFmtId="41" fontId="20" fillId="37" borderId="11" xfId="0" applyNumberFormat="1" applyFont="1" applyFill="1" applyBorder="1" applyAlignment="1"/>
    <xf numFmtId="0" fontId="19" fillId="0" borderId="0" xfId="0" applyFont="1" applyFill="1" applyBorder="1"/>
    <xf numFmtId="0" fontId="20" fillId="0" borderId="0" xfId="0" applyFont="1" applyFill="1" applyBorder="1" applyAlignment="1">
      <alignment horizontal="left" wrapText="1" indent="2"/>
    </xf>
    <xf numFmtId="0" fontId="20" fillId="38" borderId="0" xfId="0" applyFont="1" applyFill="1" applyAlignment="1"/>
    <xf numFmtId="41" fontId="20" fillId="38" borderId="11" xfId="0" applyNumberFormat="1" applyFont="1" applyFill="1" applyBorder="1" applyAlignment="1"/>
    <xf numFmtId="0" fontId="20" fillId="39" borderId="0" xfId="0" applyFont="1" applyFill="1" applyAlignment="1"/>
    <xf numFmtId="41" fontId="20" fillId="39" borderId="11" xfId="0" applyNumberFormat="1" applyFont="1" applyFill="1" applyBorder="1" applyAlignment="1"/>
    <xf numFmtId="164" fontId="20" fillId="39" borderId="11" xfId="0" applyNumberFormat="1" applyFont="1" applyFill="1" applyBorder="1" applyAlignment="1"/>
    <xf numFmtId="0" fontId="18" fillId="0" borderId="0" xfId="0" applyFont="1" applyFill="1" applyAlignment="1">
      <alignment horizontal="left" indent="4"/>
    </xf>
    <xf numFmtId="41" fontId="20" fillId="40" borderId="11" xfId="0" applyNumberFormat="1" applyFont="1" applyFill="1" applyBorder="1" applyAlignment="1"/>
    <xf numFmtId="164" fontId="20" fillId="40" borderId="11" xfId="0" applyNumberFormat="1" applyFont="1" applyFill="1" applyBorder="1" applyAlignment="1"/>
    <xf numFmtId="0" fontId="18" fillId="0" borderId="0" xfId="0" applyFont="1" applyFill="1" applyBorder="1" applyAlignment="1"/>
    <xf numFmtId="0" fontId="20" fillId="0" borderId="0" xfId="0" applyFont="1" applyFill="1" applyBorder="1" applyAlignment="1"/>
    <xf numFmtId="0" fontId="48" fillId="0" borderId="0" xfId="0" applyFont="1"/>
    <xf numFmtId="43" fontId="48" fillId="0" borderId="0" xfId="0" applyFont="1"/>
    <xf numFmtId="164" fontId="48" fillId="0" borderId="0" xfId="0" applyNumberFormat="1" applyFont="1"/>
    <xf numFmtId="43" fontId="48" fillId="0" borderId="0" xfId="0" applyNumberFormat="1" applyFont="1"/>
    <xf numFmtId="0" fontId="50" fillId="0" borderId="0" xfId="0" applyFont="1"/>
    <xf numFmtId="0" fontId="49" fillId="0" borderId="0" xfId="0" applyFont="1" applyFill="1" applyAlignment="1">
      <alignment horizontal="left"/>
    </xf>
    <xf numFmtId="0" fontId="51" fillId="0" borderId="0" xfId="0" applyFont="1" applyFill="1" applyBorder="1" applyAlignment="1"/>
    <xf numFmtId="0" fontId="21" fillId="0" borderId="0" xfId="0" applyFont="1" applyAlignment="1">
      <alignment horizontal="center"/>
    </xf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0" fillId="0" borderId="0" xfId="0" applyFont="1" applyFill="1" applyAlignment="1">
      <alignment horizontal="left" vertical="center" wrapText="1" indent="2"/>
    </xf>
    <xf numFmtId="164" fontId="52" fillId="0" borderId="0" xfId="0" applyNumberFormat="1" applyFont="1"/>
    <xf numFmtId="0" fontId="20" fillId="0" borderId="0" xfId="0" applyFont="1" applyFill="1" applyBorder="1" applyAlignment="1">
      <alignment vertical="center" wrapText="1"/>
    </xf>
    <xf numFmtId="41" fontId="20" fillId="0" borderId="16" xfId="0" applyNumberFormat="1" applyFont="1" applyFill="1" applyBorder="1" applyAlignment="1"/>
    <xf numFmtId="164" fontId="20" fillId="0" borderId="16" xfId="0" applyNumberFormat="1" applyFont="1" applyFill="1" applyBorder="1" applyAlignment="1"/>
    <xf numFmtId="0" fontId="21" fillId="0" borderId="0" xfId="0" applyFont="1" applyFill="1" applyBorder="1"/>
    <xf numFmtId="0" fontId="53" fillId="0" borderId="0" xfId="0" applyFont="1" applyFill="1" applyAlignment="1">
      <alignment horizontal="left" wrapText="1"/>
    </xf>
    <xf numFmtId="41" fontId="54" fillId="0" borderId="0" xfId="0" applyNumberFormat="1" applyFont="1" applyFill="1" applyBorder="1" applyAlignment="1"/>
    <xf numFmtId="41" fontId="18" fillId="0" borderId="0" xfId="0" applyNumberFormat="1" applyFont="1" applyFill="1" applyBorder="1" applyAlignment="1"/>
    <xf numFmtId="0" fontId="49" fillId="0" borderId="0" xfId="0" applyFont="1" applyFill="1" applyAlignment="1">
      <alignment wrapText="1"/>
    </xf>
    <xf numFmtId="41" fontId="49" fillId="40" borderId="13" xfId="0" applyNumberFormat="1" applyFont="1" applyFill="1" applyBorder="1" applyAlignment="1"/>
    <xf numFmtId="164" fontId="49" fillId="40" borderId="13" xfId="0" applyNumberFormat="1" applyFont="1" applyFill="1" applyBorder="1" applyAlignment="1"/>
    <xf numFmtId="0" fontId="49" fillId="0" borderId="0" xfId="0" applyFont="1" applyFill="1" applyBorder="1" applyAlignment="1">
      <alignment wrapText="1"/>
    </xf>
    <xf numFmtId="10" fontId="49" fillId="40" borderId="14" xfId="0" applyNumberFormat="1" applyFont="1" applyFill="1" applyBorder="1" applyAlignment="1"/>
    <xf numFmtId="0" fontId="20" fillId="0" borderId="0" xfId="0" applyFont="1" applyAlignment="1">
      <alignment horizontal="left"/>
    </xf>
    <xf numFmtId="0" fontId="20" fillId="0" borderId="0" xfId="0" applyFont="1" applyFill="1" applyAlignment="1">
      <alignment horizontal="left" wrapText="1"/>
    </xf>
    <xf numFmtId="0" fontId="20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c\dfs\PTSdata\RDA\1RDA%20RPTTF%20Distributions\FY12-13%20RPTTF%20Distribution%20JUN%202013\RDA%20Disbursements%20by%20Project%20Are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Sheet V1"/>
      <sheetName val="867"/>
      <sheetName val="Collections for Reporting"/>
      <sheetName val="XCC"/>
      <sheetName val="PTAF"/>
      <sheetName val="MTA"/>
      <sheetName val="Lead Sheet "/>
      <sheetName val="RS01 - Adelanto"/>
      <sheetName val="RS02 - Apple Valley"/>
      <sheetName val="RS01 - Adelanto-"/>
      <sheetName val="RS02 - Apple Valley-"/>
      <sheetName val="RS03 - Barstow"/>
      <sheetName val="RS04 - City of Big Bear Lake"/>
      <sheetName val="RS05 - City of Chino"/>
      <sheetName val="RS06 - City of Colton"/>
      <sheetName val="RS07 - City of Fontana"/>
      <sheetName val="RS08 - City of Grand Terrace"/>
      <sheetName val="RS09 - City of Hesperia"/>
      <sheetName val="RS10 - City of Highland"/>
      <sheetName val="RS11 - Inland Valley Dev Agy"/>
      <sheetName val="RS12 - City of Loma Linda"/>
      <sheetName val="RS13 - City of Montclair"/>
      <sheetName val="RS14 - City of Needles"/>
      <sheetName val="RS15 - City of Ontario"/>
      <sheetName val="RS16 - City of Rancho Cucamonga"/>
      <sheetName val="RS17 - City of Redlands"/>
      <sheetName val="RS18 - City of Rialto"/>
      <sheetName val="RS19 - City of San Bernardino"/>
      <sheetName val="RS20 - County of San Bernardino"/>
      <sheetName val="RS21 - City of TwentyNine Palms"/>
      <sheetName val="RS22 - City of Upland"/>
      <sheetName val="RS23 - City of Victorville"/>
      <sheetName val="RS24 - Victor Valley EDA"/>
      <sheetName val="RS25 - City of Yucaipa"/>
      <sheetName val="RS26 - Town of Yucca Valle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B7">
            <v>0</v>
          </cell>
        </row>
      </sheetData>
      <sheetData sheetId="10">
        <row r="7">
          <cell r="B7">
            <v>0</v>
          </cell>
        </row>
      </sheetData>
      <sheetData sheetId="11">
        <row r="7">
          <cell r="B7">
            <v>0</v>
          </cell>
        </row>
      </sheetData>
      <sheetData sheetId="12">
        <row r="7">
          <cell r="B7">
            <v>0</v>
          </cell>
        </row>
      </sheetData>
      <sheetData sheetId="13">
        <row r="7">
          <cell r="B7">
            <v>0</v>
          </cell>
        </row>
      </sheetData>
      <sheetData sheetId="14">
        <row r="7">
          <cell r="B7">
            <v>0</v>
          </cell>
        </row>
      </sheetData>
      <sheetData sheetId="15">
        <row r="7">
          <cell r="B7">
            <v>-6.9999998435378075E-2</v>
          </cell>
        </row>
      </sheetData>
      <sheetData sheetId="16">
        <row r="7">
          <cell r="B7">
            <v>0</v>
          </cell>
        </row>
      </sheetData>
      <sheetData sheetId="17">
        <row r="7">
          <cell r="B7">
            <v>0</v>
          </cell>
        </row>
      </sheetData>
      <sheetData sheetId="18">
        <row r="7">
          <cell r="B7">
            <v>0</v>
          </cell>
        </row>
      </sheetData>
      <sheetData sheetId="19">
        <row r="7">
          <cell r="B7">
            <v>0</v>
          </cell>
        </row>
      </sheetData>
      <sheetData sheetId="20">
        <row r="7">
          <cell r="B7">
            <v>0</v>
          </cell>
        </row>
      </sheetData>
      <sheetData sheetId="21">
        <row r="7">
          <cell r="B7">
            <v>3.4924596548080444E-10</v>
          </cell>
        </row>
      </sheetData>
      <sheetData sheetId="22">
        <row r="7">
          <cell r="B7">
            <v>0</v>
          </cell>
        </row>
      </sheetData>
      <sheetData sheetId="23">
        <row r="7">
          <cell r="B7">
            <v>-2.0000000367872417E-2</v>
          </cell>
        </row>
      </sheetData>
      <sheetData sheetId="24">
        <row r="7">
          <cell r="B7">
            <v>0</v>
          </cell>
        </row>
      </sheetData>
      <sheetData sheetId="25">
        <row r="7">
          <cell r="B7">
            <v>1.673470251262188E-10</v>
          </cell>
        </row>
      </sheetData>
      <sheetData sheetId="26">
        <row r="7">
          <cell r="B7">
            <v>0</v>
          </cell>
        </row>
      </sheetData>
      <sheetData sheetId="27">
        <row r="7">
          <cell r="B7">
            <v>0</v>
          </cell>
        </row>
      </sheetData>
      <sheetData sheetId="28">
        <row r="7">
          <cell r="B7">
            <v>0</v>
          </cell>
        </row>
      </sheetData>
      <sheetData sheetId="29">
        <row r="7">
          <cell r="B7">
            <v>0</v>
          </cell>
        </row>
      </sheetData>
      <sheetData sheetId="30">
        <row r="7">
          <cell r="B7">
            <v>0</v>
          </cell>
        </row>
      </sheetData>
      <sheetData sheetId="31">
        <row r="7">
          <cell r="B7">
            <v>0</v>
          </cell>
        </row>
      </sheetData>
      <sheetData sheetId="32">
        <row r="7">
          <cell r="B7">
            <v>0</v>
          </cell>
        </row>
      </sheetData>
      <sheetData sheetId="33">
        <row r="7">
          <cell r="B7">
            <v>0</v>
          </cell>
        </row>
      </sheetData>
      <sheetData sheetId="34">
        <row r="7">
          <cell r="B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97"/>
  <sheetViews>
    <sheetView tabSelected="1" view="pageBreakPreview" zoomScaleNormal="100" zoomScaleSheetLayoutView="100" workbookViewId="0">
      <pane xSplit="4" ySplit="7" topLeftCell="E8" activePane="bottomRight" state="frozen"/>
      <selection pane="topRight" activeCell="B1" sqref="B1"/>
      <selection pane="bottomLeft" activeCell="A8" sqref="A8"/>
      <selection pane="bottomRight" activeCell="C10" sqref="C10"/>
    </sheetView>
  </sheetViews>
  <sheetFormatPr defaultRowHeight="12.75" outlineLevelRow="2"/>
  <cols>
    <col min="1" max="1" width="5.140625" style="60" bestFit="1" customWidth="1"/>
    <col min="2" max="2" width="13.28515625" style="2" hidden="1" customWidth="1"/>
    <col min="3" max="3" width="10.42578125" style="2" customWidth="1"/>
    <col min="4" max="4" width="74.5703125" style="2" customWidth="1"/>
    <col min="5" max="5" width="22" style="2" bestFit="1" customWidth="1"/>
    <col min="6" max="6" width="15" style="2" bestFit="1" customWidth="1"/>
    <col min="7" max="7" width="15.28515625" style="3" bestFit="1" customWidth="1"/>
    <col min="8" max="8" width="15" style="3" bestFit="1" customWidth="1"/>
    <col min="9" max="9" width="14.5703125" style="3" bestFit="1" customWidth="1"/>
    <col min="10" max="11" width="15" style="3" bestFit="1" customWidth="1"/>
    <col min="12" max="12" width="16" style="3" bestFit="1" customWidth="1"/>
    <col min="13" max="13" width="15.28515625" style="2" bestFit="1" customWidth="1"/>
    <col min="14" max="15" width="15" style="2" bestFit="1" customWidth="1"/>
    <col min="16" max="16" width="15.7109375" style="2" customWidth="1"/>
    <col min="17" max="18" width="15" style="2" bestFit="1" customWidth="1"/>
    <col min="19" max="19" width="13.42578125" style="2" bestFit="1" customWidth="1"/>
    <col min="20" max="20" width="16" style="2" bestFit="1" customWidth="1"/>
    <col min="21" max="21" width="20.140625" style="2" bestFit="1" customWidth="1"/>
    <col min="22" max="22" width="15" style="2" bestFit="1" customWidth="1"/>
    <col min="23" max="23" width="16" style="2" bestFit="1" customWidth="1"/>
    <col min="24" max="24" width="22.85546875" style="2" bestFit="1" customWidth="1"/>
    <col min="25" max="25" width="25.7109375" style="2" bestFit="1" customWidth="1"/>
    <col min="26" max="26" width="19.42578125" style="2" bestFit="1" customWidth="1"/>
    <col min="27" max="28" width="15" style="2" bestFit="1" customWidth="1"/>
    <col min="29" max="29" width="14" style="2" bestFit="1" customWidth="1"/>
    <col min="30" max="30" width="13.42578125" style="3" bestFit="1" customWidth="1"/>
    <col min="31" max="31" width="13.85546875" style="3" bestFit="1" customWidth="1"/>
    <col min="32" max="16384" width="9.140625" style="2"/>
  </cols>
  <sheetData>
    <row r="1" spans="1:31" ht="12.75" customHeight="1">
      <c r="D1" s="1"/>
    </row>
    <row r="2" spans="1:31">
      <c r="D2" s="77" t="s">
        <v>0</v>
      </c>
      <c r="E2" s="77">
        <v>238346482.5</v>
      </c>
      <c r="F2" s="77" t="s">
        <v>1</v>
      </c>
      <c r="G2" s="77"/>
      <c r="H2" s="77"/>
      <c r="I2" s="77"/>
    </row>
    <row r="3" spans="1:31">
      <c r="D3" s="77" t="s">
        <v>2</v>
      </c>
      <c r="E3" s="77">
        <f>E2-E13</f>
        <v>5.9999972581863403E-2</v>
      </c>
      <c r="F3" s="77" t="s">
        <v>3</v>
      </c>
      <c r="G3" s="77"/>
      <c r="H3" s="77"/>
      <c r="I3" s="77"/>
    </row>
    <row r="4" spans="1:31">
      <c r="D4" s="4" t="s">
        <v>4</v>
      </c>
    </row>
    <row r="5" spans="1:31" ht="12.75" customHeight="1">
      <c r="D5" s="5"/>
      <c r="F5" s="6" t="s">
        <v>5</v>
      </c>
      <c r="G5" s="7" t="s">
        <v>6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11</v>
      </c>
      <c r="M5" s="7" t="s">
        <v>12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  <c r="T5" s="7" t="s">
        <v>19</v>
      </c>
      <c r="U5" s="7" t="s">
        <v>20</v>
      </c>
      <c r="V5" s="7" t="s">
        <v>21</v>
      </c>
      <c r="W5" s="7" t="s">
        <v>22</v>
      </c>
      <c r="X5" s="7" t="s">
        <v>23</v>
      </c>
      <c r="Y5" s="7" t="s">
        <v>24</v>
      </c>
      <c r="Z5" s="7" t="s">
        <v>25</v>
      </c>
      <c r="AA5" s="7" t="s">
        <v>26</v>
      </c>
      <c r="AB5" s="7" t="s">
        <v>27</v>
      </c>
      <c r="AC5" s="7" t="s">
        <v>28</v>
      </c>
      <c r="AD5" s="7" t="s">
        <v>29</v>
      </c>
      <c r="AE5" s="7" t="s">
        <v>30</v>
      </c>
    </row>
    <row r="6" spans="1:31" ht="33.75" customHeight="1">
      <c r="A6" s="60" t="s">
        <v>396</v>
      </c>
      <c r="D6" s="4" t="s">
        <v>31</v>
      </c>
      <c r="E6" s="8" t="s">
        <v>32</v>
      </c>
      <c r="F6" s="9" t="s">
        <v>33</v>
      </c>
      <c r="G6" s="10" t="s">
        <v>34</v>
      </c>
      <c r="H6" s="10" t="s">
        <v>35</v>
      </c>
      <c r="I6" s="10" t="s">
        <v>360</v>
      </c>
      <c r="J6" s="10" t="s">
        <v>36</v>
      </c>
      <c r="K6" s="10" t="s">
        <v>37</v>
      </c>
      <c r="L6" s="10" t="s">
        <v>38</v>
      </c>
      <c r="M6" s="9" t="s">
        <v>39</v>
      </c>
      <c r="N6" s="9" t="s">
        <v>40</v>
      </c>
      <c r="O6" s="9" t="s">
        <v>41</v>
      </c>
      <c r="P6" s="9" t="s">
        <v>361</v>
      </c>
      <c r="Q6" s="11" t="s">
        <v>362</v>
      </c>
      <c r="R6" s="11" t="s">
        <v>42</v>
      </c>
      <c r="S6" s="9" t="s">
        <v>43</v>
      </c>
      <c r="T6" s="9" t="s">
        <v>44</v>
      </c>
      <c r="U6" s="9" t="s">
        <v>45</v>
      </c>
      <c r="V6" s="11" t="s">
        <v>46</v>
      </c>
      <c r="W6" s="11" t="s">
        <v>47</v>
      </c>
      <c r="X6" s="11" t="s">
        <v>363</v>
      </c>
      <c r="Y6" s="9" t="s">
        <v>364</v>
      </c>
      <c r="Z6" s="9" t="s">
        <v>365</v>
      </c>
      <c r="AA6" s="11" t="s">
        <v>48</v>
      </c>
      <c r="AB6" s="9" t="s">
        <v>49</v>
      </c>
      <c r="AC6" s="9" t="s">
        <v>366</v>
      </c>
      <c r="AD6" s="10" t="s">
        <v>50</v>
      </c>
      <c r="AE6" s="12" t="s">
        <v>51</v>
      </c>
    </row>
    <row r="7" spans="1:31" s="17" customFormat="1" hidden="1">
      <c r="A7" s="61"/>
      <c r="D7" s="13" t="s">
        <v>52</v>
      </c>
      <c r="E7" s="14">
        <f>SUM(F7:AE7)</f>
        <v>-8.9999998286657501E-2</v>
      </c>
      <c r="F7" s="15">
        <f>'[1]RS01 - Adelanto-'!B7</f>
        <v>0</v>
      </c>
      <c r="G7" s="16">
        <f>'[1]RS02 - Apple Valley-'!B7</f>
        <v>0</v>
      </c>
      <c r="H7" s="16">
        <f>'[1]RS03 - Barstow'!B7</f>
        <v>0</v>
      </c>
      <c r="I7" s="16">
        <f>'[1]RS04 - City of Big Bear Lake'!B7</f>
        <v>0</v>
      </c>
      <c r="J7" s="16">
        <f>'[1]RS05 - City of Chino'!B7</f>
        <v>0</v>
      </c>
      <c r="K7" s="16">
        <f>'[1]RS06 - City of Colton'!B7</f>
        <v>0</v>
      </c>
      <c r="L7" s="16">
        <f>'[1]RS07 - City of Fontana'!B7</f>
        <v>-6.9999998435378075E-2</v>
      </c>
      <c r="M7" s="15">
        <f>'[1]RS08 - City of Grand Terrace'!B7</f>
        <v>0</v>
      </c>
      <c r="N7" s="15">
        <f>'[1]RS09 - City of Hesperia'!B7</f>
        <v>0</v>
      </c>
      <c r="O7" s="15">
        <f>'[1]RS10 - City of Highland'!B7</f>
        <v>0</v>
      </c>
      <c r="P7" s="15">
        <f>'[1]RS11 - Inland Valley Dev Agy'!B7</f>
        <v>0</v>
      </c>
      <c r="Q7" s="15">
        <f>'[1]RS12 - City of Loma Linda'!B7</f>
        <v>0</v>
      </c>
      <c r="R7" s="15">
        <f>'[1]RS13 - City of Montclair'!B7</f>
        <v>3.4924596548080444E-10</v>
      </c>
      <c r="S7" s="15">
        <f>'[1]RS14 - City of Needles'!B7</f>
        <v>0</v>
      </c>
      <c r="T7" s="15">
        <f>'[1]RS15 - City of Ontario'!B7</f>
        <v>-2.0000000367872417E-2</v>
      </c>
      <c r="U7" s="15">
        <f>'[1]RS16 - City of Rancho Cucamonga'!B7</f>
        <v>0</v>
      </c>
      <c r="V7" s="15">
        <f>'[1]RS17 - City of Redlands'!B7</f>
        <v>1.673470251262188E-10</v>
      </c>
      <c r="W7" s="15">
        <f>'[1]RS18 - City of Rialto'!B7</f>
        <v>0</v>
      </c>
      <c r="X7" s="15">
        <f>'[1]RS19 - City of San Bernardino'!B7</f>
        <v>0</v>
      </c>
      <c r="Y7" s="15">
        <f>'[1]RS20 - County of San Bernardino'!B7</f>
        <v>0</v>
      </c>
      <c r="Z7" s="15">
        <f>'[1]RS21 - City of TwentyNine Palms'!B7</f>
        <v>0</v>
      </c>
      <c r="AA7" s="15">
        <f>'[1]RS22 - City of Upland'!B7</f>
        <v>0</v>
      </c>
      <c r="AB7" s="15">
        <f>'[1]RS23 - City of Victorville'!B7</f>
        <v>0</v>
      </c>
      <c r="AC7" s="15">
        <f>'[1]RS24 - Victor Valley EDA'!B7</f>
        <v>0</v>
      </c>
      <c r="AD7" s="16">
        <f>'[1]RS25 - City of Yucaipa'!B7</f>
        <v>0</v>
      </c>
      <c r="AE7" s="16">
        <f>'[1]RS26 - Town of Yucca Valley'!B7</f>
        <v>0</v>
      </c>
    </row>
    <row r="8" spans="1:31">
      <c r="A8" s="60">
        <v>6</v>
      </c>
      <c r="D8" s="18" t="s">
        <v>53</v>
      </c>
      <c r="E8" s="19"/>
      <c r="F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</row>
    <row r="9" spans="1:31">
      <c r="A9" s="60">
        <v>7</v>
      </c>
      <c r="D9" s="20" t="s">
        <v>54</v>
      </c>
      <c r="E9" s="21">
        <f t="shared" ref="E9:E11" si="0">SUM(F9:AE9)</f>
        <v>232162894.87000006</v>
      </c>
      <c r="F9" s="21">
        <v>3538715.7600000007</v>
      </c>
      <c r="G9" s="21">
        <v>1503175.47</v>
      </c>
      <c r="H9" s="21">
        <v>1995572.1400000001</v>
      </c>
      <c r="I9" s="21">
        <v>2760997.2799999989</v>
      </c>
      <c r="J9" s="21">
        <v>8644770.3999999985</v>
      </c>
      <c r="K9" s="21">
        <v>4272403.2300000004</v>
      </c>
      <c r="L9" s="21">
        <v>44722396.119999997</v>
      </c>
      <c r="M9" s="21">
        <v>3264310.7300000004</v>
      </c>
      <c r="N9" s="21">
        <v>8658014.1399999987</v>
      </c>
      <c r="O9" s="21">
        <v>3816730.03</v>
      </c>
      <c r="P9" s="21">
        <v>19355195.77</v>
      </c>
      <c r="Q9" s="21">
        <v>3385861.68</v>
      </c>
      <c r="R9" s="21">
        <v>6572003.9000000004</v>
      </c>
      <c r="S9" s="21">
        <v>177292.19</v>
      </c>
      <c r="T9" s="21">
        <v>19024768.120000001</v>
      </c>
      <c r="U9" s="21">
        <v>40207036.700000003</v>
      </c>
      <c r="V9" s="21">
        <v>3004323.47</v>
      </c>
      <c r="W9" s="21">
        <v>10189452.369999999</v>
      </c>
      <c r="X9" s="21">
        <v>15784217</v>
      </c>
      <c r="Y9" s="21">
        <v>6267519.7400000012</v>
      </c>
      <c r="Z9" s="21">
        <v>906186.09999999986</v>
      </c>
      <c r="AA9" s="21">
        <v>4775146.4399999995</v>
      </c>
      <c r="AB9" s="21">
        <v>3365204.11</v>
      </c>
      <c r="AC9" s="21">
        <v>14052811.779999996</v>
      </c>
      <c r="AD9" s="21">
        <v>949657.55000000016</v>
      </c>
      <c r="AE9" s="21">
        <v>969132.65000000014</v>
      </c>
    </row>
    <row r="10" spans="1:31">
      <c r="A10" s="60">
        <v>8</v>
      </c>
      <c r="D10" s="20" t="s">
        <v>55</v>
      </c>
      <c r="E10" s="21">
        <f t="shared" si="0"/>
        <v>6183587.570000004</v>
      </c>
      <c r="F10" s="21">
        <v>66339.01999999999</v>
      </c>
      <c r="G10" s="21">
        <v>16072.300000000007</v>
      </c>
      <c r="H10" s="21">
        <v>62300.080000000155</v>
      </c>
      <c r="I10" s="21">
        <v>46493.09</v>
      </c>
      <c r="J10" s="21">
        <v>184057.18999999925</v>
      </c>
      <c r="K10" s="21">
        <v>71995.850000000704</v>
      </c>
      <c r="L10" s="21">
        <v>1310998.1199999996</v>
      </c>
      <c r="M10" s="21">
        <v>214915.83000000037</v>
      </c>
      <c r="N10" s="21">
        <v>99431.369999999966</v>
      </c>
      <c r="O10" s="21">
        <v>77930.550000000352</v>
      </c>
      <c r="P10" s="21">
        <v>1003509.1599999999</v>
      </c>
      <c r="Q10" s="21">
        <v>54884.800000000338</v>
      </c>
      <c r="R10" s="21">
        <v>156775.16999999998</v>
      </c>
      <c r="S10" s="21">
        <v>-1507.0500000000034</v>
      </c>
      <c r="T10" s="21">
        <v>333196.12999999837</v>
      </c>
      <c r="U10" s="21">
        <v>924856.71000000474</v>
      </c>
      <c r="V10" s="21">
        <v>284542.27999999997</v>
      </c>
      <c r="W10" s="21">
        <v>247940.92999999982</v>
      </c>
      <c r="X10" s="21">
        <v>481052.79000000004</v>
      </c>
      <c r="Y10" s="21">
        <v>68686.059999999794</v>
      </c>
      <c r="Z10" s="21">
        <v>1687.2400000000162</v>
      </c>
      <c r="AA10" s="21">
        <v>110046.92</v>
      </c>
      <c r="AB10" s="21">
        <v>66940.820000000327</v>
      </c>
      <c r="AC10" s="21">
        <v>280051.66999999993</v>
      </c>
      <c r="AD10" s="21">
        <v>8819.7399999997797</v>
      </c>
      <c r="AE10" s="21">
        <v>11570.800000000159</v>
      </c>
    </row>
    <row r="11" spans="1:31">
      <c r="A11" s="60">
        <v>9</v>
      </c>
      <c r="D11" s="20" t="s">
        <v>56</v>
      </c>
      <c r="E11" s="19">
        <f t="shared" si="0"/>
        <v>0</v>
      </c>
      <c r="F11" s="19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3">
        <v>0</v>
      </c>
      <c r="AE11" s="3">
        <v>0</v>
      </c>
    </row>
    <row r="12" spans="1:31">
      <c r="A12" s="60">
        <v>10</v>
      </c>
      <c r="D12" s="20" t="s">
        <v>57</v>
      </c>
      <c r="E12" s="19"/>
      <c r="F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</row>
    <row r="13" spans="1:31" ht="13.5" thickBot="1">
      <c r="A13" s="60">
        <v>11</v>
      </c>
      <c r="D13" s="4" t="s">
        <v>58</v>
      </c>
      <c r="E13" s="22">
        <f>SUM(F13:AE13)</f>
        <v>238346482.44000003</v>
      </c>
      <c r="F13" s="22">
        <f>SUM(F9:F11)</f>
        <v>3605054.7800000007</v>
      </c>
      <c r="G13" s="22">
        <f t="shared" ref="G13:AE13" si="1">SUM(G9:G11)</f>
        <v>1519247.77</v>
      </c>
      <c r="H13" s="22">
        <f t="shared" si="1"/>
        <v>2057872.2200000002</v>
      </c>
      <c r="I13" s="22">
        <f t="shared" si="1"/>
        <v>2807490.3699999987</v>
      </c>
      <c r="J13" s="22">
        <f t="shared" si="1"/>
        <v>8828827.589999998</v>
      </c>
      <c r="K13" s="22">
        <f t="shared" si="1"/>
        <v>4344399.080000001</v>
      </c>
      <c r="L13" s="22">
        <f t="shared" si="1"/>
        <v>46033394.239999995</v>
      </c>
      <c r="M13" s="22">
        <f t="shared" si="1"/>
        <v>3479226.560000001</v>
      </c>
      <c r="N13" s="22">
        <f t="shared" si="1"/>
        <v>8757445.5099999979</v>
      </c>
      <c r="O13" s="22">
        <f t="shared" si="1"/>
        <v>3894660.58</v>
      </c>
      <c r="P13" s="22">
        <f t="shared" si="1"/>
        <v>20358704.93</v>
      </c>
      <c r="Q13" s="22">
        <f t="shared" si="1"/>
        <v>3440746.4800000004</v>
      </c>
      <c r="R13" s="22">
        <f t="shared" si="1"/>
        <v>6728779.0700000003</v>
      </c>
      <c r="S13" s="22">
        <f t="shared" si="1"/>
        <v>175785.13999999998</v>
      </c>
      <c r="T13" s="22">
        <f t="shared" si="1"/>
        <v>19357964.25</v>
      </c>
      <c r="U13" s="22">
        <f t="shared" si="1"/>
        <v>41131893.410000011</v>
      </c>
      <c r="V13" s="22">
        <f t="shared" si="1"/>
        <v>3288865.75</v>
      </c>
      <c r="W13" s="22">
        <f t="shared" si="1"/>
        <v>10437393.299999999</v>
      </c>
      <c r="X13" s="22">
        <f t="shared" si="1"/>
        <v>16265269.789999999</v>
      </c>
      <c r="Y13" s="22">
        <f t="shared" si="1"/>
        <v>6336205.8000000007</v>
      </c>
      <c r="Z13" s="22">
        <f t="shared" si="1"/>
        <v>907873.33999999985</v>
      </c>
      <c r="AA13" s="22">
        <f t="shared" si="1"/>
        <v>4885193.3599999994</v>
      </c>
      <c r="AB13" s="22">
        <f t="shared" si="1"/>
        <v>3432144.93</v>
      </c>
      <c r="AC13" s="22">
        <f t="shared" si="1"/>
        <v>14332863.449999996</v>
      </c>
      <c r="AD13" s="22">
        <f t="shared" si="1"/>
        <v>958477.28999999992</v>
      </c>
      <c r="AE13" s="22">
        <f t="shared" si="1"/>
        <v>980703.4500000003</v>
      </c>
    </row>
    <row r="14" spans="1:31" ht="7.5" customHeight="1" thickTop="1">
      <c r="D14" s="5"/>
    </row>
    <row r="15" spans="1:31" ht="15" customHeight="1">
      <c r="A15" s="60">
        <v>14</v>
      </c>
      <c r="D15" s="4" t="s">
        <v>59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</row>
    <row r="16" spans="1:31" ht="18.75" customHeight="1">
      <c r="A16" s="60">
        <v>15</v>
      </c>
      <c r="D16" s="24" t="s">
        <v>60</v>
      </c>
    </row>
    <row r="17" spans="1:31">
      <c r="A17" s="60">
        <v>16</v>
      </c>
      <c r="D17" s="25" t="s">
        <v>61</v>
      </c>
      <c r="E17" s="19">
        <f>SUM(F17:AE17)</f>
        <v>1412330.8299999998</v>
      </c>
      <c r="F17" s="3">
        <v>15391.68</v>
      </c>
      <c r="G17" s="3">
        <v>17739.53</v>
      </c>
      <c r="H17" s="3">
        <v>9912.3499999999985</v>
      </c>
      <c r="I17" s="3">
        <v>15459.970000000001</v>
      </c>
      <c r="J17" s="3">
        <v>215803.6</v>
      </c>
      <c r="K17" s="3">
        <v>18277.900000000001</v>
      </c>
      <c r="L17" s="3">
        <v>165685.96</v>
      </c>
      <c r="M17" s="3">
        <v>33342.950000000012</v>
      </c>
      <c r="N17" s="26">
        <v>35079.210000000006</v>
      </c>
      <c r="O17" s="3">
        <v>22456.130000000005</v>
      </c>
      <c r="P17" s="3">
        <v>93160.75</v>
      </c>
      <c r="Q17" s="3">
        <v>14831.590000000007</v>
      </c>
      <c r="R17" s="3">
        <v>105178.55</v>
      </c>
      <c r="S17" s="3">
        <v>2253.41</v>
      </c>
      <c r="T17" s="3">
        <v>85084.650000000038</v>
      </c>
      <c r="U17" s="3">
        <v>138537.11999999988</v>
      </c>
      <c r="V17" s="26">
        <v>26645.760000000002</v>
      </c>
      <c r="W17" s="3">
        <v>48877.400000000009</v>
      </c>
      <c r="X17" s="3">
        <v>115630.75</v>
      </c>
      <c r="Y17" s="3">
        <v>39527.910000000003</v>
      </c>
      <c r="Z17" s="26">
        <v>16237.929999999998</v>
      </c>
      <c r="AA17" s="26">
        <v>49737.64</v>
      </c>
      <c r="AB17" s="26">
        <v>25830.630000000005</v>
      </c>
      <c r="AC17" s="26">
        <v>67496.86</v>
      </c>
      <c r="AD17" s="3">
        <v>17229.78</v>
      </c>
      <c r="AE17" s="3">
        <v>16920.82</v>
      </c>
    </row>
    <row r="18" spans="1:31">
      <c r="A18" s="60">
        <v>17</v>
      </c>
      <c r="D18" s="25" t="s">
        <v>62</v>
      </c>
      <c r="E18" s="19">
        <f t="shared" ref="E18:E19" si="2">SUM(F18:AE18)</f>
        <v>2976920.2600000007</v>
      </c>
      <c r="F18" s="3">
        <v>37111.26</v>
      </c>
      <c r="G18" s="3">
        <v>15271.27</v>
      </c>
      <c r="H18" s="3">
        <v>13292.21</v>
      </c>
      <c r="I18" s="3">
        <v>32823.339999999997</v>
      </c>
      <c r="J18" s="3">
        <v>114124.19</v>
      </c>
      <c r="K18" s="3">
        <v>38720.69</v>
      </c>
      <c r="L18" s="3">
        <v>561494.75</v>
      </c>
      <c r="M18" s="3">
        <v>30680.829999999998</v>
      </c>
      <c r="N18" s="26">
        <v>110767.79999999999</v>
      </c>
      <c r="O18" s="3">
        <v>38774.699999999997</v>
      </c>
      <c r="P18" s="3">
        <v>224323.99</v>
      </c>
      <c r="Q18" s="3">
        <v>30932.7</v>
      </c>
      <c r="R18" s="3">
        <v>67699.649999999994</v>
      </c>
      <c r="S18" s="3">
        <v>3077.21</v>
      </c>
      <c r="T18" s="3">
        <v>338849.70999999996</v>
      </c>
      <c r="U18" s="3">
        <v>610201.92000000004</v>
      </c>
      <c r="V18" s="26">
        <v>32815.89</v>
      </c>
      <c r="W18" s="3">
        <v>127591.98</v>
      </c>
      <c r="X18" s="3">
        <v>174075.02</v>
      </c>
      <c r="Y18" s="3">
        <v>92135.08</v>
      </c>
      <c r="Z18" s="26">
        <v>3281.5</v>
      </c>
      <c r="AA18" s="26">
        <v>39156.199999999997</v>
      </c>
      <c r="AB18" s="26">
        <v>50162.18</v>
      </c>
      <c r="AC18" s="26">
        <v>182761.72</v>
      </c>
      <c r="AD18" s="3">
        <v>852.72</v>
      </c>
      <c r="AE18" s="3">
        <v>5941.75</v>
      </c>
    </row>
    <row r="19" spans="1:31">
      <c r="A19" s="60">
        <v>18</v>
      </c>
      <c r="D19" s="25" t="s">
        <v>63</v>
      </c>
      <c r="E19" s="19">
        <f t="shared" si="2"/>
        <v>95221.759999999995</v>
      </c>
      <c r="F19" s="19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3">
        <v>21885.919999999998</v>
      </c>
      <c r="S19" s="26">
        <v>0</v>
      </c>
      <c r="T19" s="26">
        <v>0</v>
      </c>
      <c r="U19" s="3">
        <v>35456.629999999997</v>
      </c>
      <c r="V19" s="26">
        <v>0</v>
      </c>
      <c r="W19" s="26">
        <v>0</v>
      </c>
      <c r="X19" s="3">
        <v>37879.21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3">
        <v>0</v>
      </c>
      <c r="AE19" s="3">
        <v>0</v>
      </c>
    </row>
    <row r="20" spans="1:31">
      <c r="A20" s="60">
        <v>19</v>
      </c>
      <c r="D20" s="27" t="s">
        <v>64</v>
      </c>
      <c r="E20" s="28">
        <f>SUM(F20:AE20)</f>
        <v>4484472.8500000006</v>
      </c>
      <c r="F20" s="28">
        <f>SUM(F17:F19)</f>
        <v>52502.94</v>
      </c>
      <c r="G20" s="28">
        <f t="shared" ref="G20:AE20" si="3">SUM(G17:G19)</f>
        <v>33010.800000000003</v>
      </c>
      <c r="H20" s="28">
        <f t="shared" si="3"/>
        <v>23204.559999999998</v>
      </c>
      <c r="I20" s="28">
        <f t="shared" si="3"/>
        <v>48283.31</v>
      </c>
      <c r="J20" s="28">
        <f t="shared" si="3"/>
        <v>329927.79000000004</v>
      </c>
      <c r="K20" s="28">
        <f t="shared" si="3"/>
        <v>56998.590000000004</v>
      </c>
      <c r="L20" s="28">
        <f t="shared" si="3"/>
        <v>727180.71</v>
      </c>
      <c r="M20" s="28">
        <f t="shared" si="3"/>
        <v>64023.780000000013</v>
      </c>
      <c r="N20" s="28">
        <f t="shared" si="3"/>
        <v>145847.01</v>
      </c>
      <c r="O20" s="28">
        <f t="shared" si="3"/>
        <v>61230.83</v>
      </c>
      <c r="P20" s="28">
        <f t="shared" si="3"/>
        <v>317484.74</v>
      </c>
      <c r="Q20" s="28">
        <f t="shared" si="3"/>
        <v>45764.290000000008</v>
      </c>
      <c r="R20" s="28">
        <f t="shared" si="3"/>
        <v>194764.12</v>
      </c>
      <c r="S20" s="28">
        <f t="shared" si="3"/>
        <v>5330.62</v>
      </c>
      <c r="T20" s="28">
        <f t="shared" si="3"/>
        <v>423934.36</v>
      </c>
      <c r="U20" s="28">
        <f t="shared" si="3"/>
        <v>784195.66999999993</v>
      </c>
      <c r="V20" s="28">
        <f t="shared" si="3"/>
        <v>59461.65</v>
      </c>
      <c r="W20" s="28">
        <f t="shared" si="3"/>
        <v>176469.38</v>
      </c>
      <c r="X20" s="28">
        <f t="shared" si="3"/>
        <v>327584.98000000004</v>
      </c>
      <c r="Y20" s="28">
        <f t="shared" si="3"/>
        <v>131662.99</v>
      </c>
      <c r="Z20" s="28">
        <f t="shared" si="3"/>
        <v>19519.43</v>
      </c>
      <c r="AA20" s="28">
        <f t="shared" si="3"/>
        <v>88893.84</v>
      </c>
      <c r="AB20" s="28">
        <f t="shared" si="3"/>
        <v>75992.81</v>
      </c>
      <c r="AC20" s="28">
        <f t="shared" si="3"/>
        <v>250258.58000000002</v>
      </c>
      <c r="AD20" s="28">
        <f t="shared" si="3"/>
        <v>18082.5</v>
      </c>
      <c r="AE20" s="28">
        <f t="shared" si="3"/>
        <v>22862.57</v>
      </c>
    </row>
    <row r="21" spans="1:31" ht="18.75" customHeight="1">
      <c r="A21" s="60">
        <v>20</v>
      </c>
      <c r="D21" s="24" t="s">
        <v>65</v>
      </c>
      <c r="E21" s="19"/>
      <c r="F21" s="19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spans="1:31" hidden="1">
      <c r="B22" s="53" t="s">
        <v>376</v>
      </c>
      <c r="C22" s="53" t="s">
        <v>377</v>
      </c>
      <c r="D22" s="53" t="s">
        <v>378</v>
      </c>
      <c r="E22" s="19"/>
      <c r="F22" s="19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1:31" s="53" customFormat="1" ht="12.75" hidden="1" customHeight="1" outlineLevel="2">
      <c r="A23" s="60"/>
      <c r="B23" s="53" t="s">
        <v>99</v>
      </c>
      <c r="C23" s="53" t="s">
        <v>100</v>
      </c>
      <c r="D23" s="53" t="s">
        <v>153</v>
      </c>
      <c r="E23" s="54">
        <f t="shared" ref="E23:E43" si="4">SUM(F23:AE23)</f>
        <v>1329.6</v>
      </c>
      <c r="F23" s="54">
        <v>511.49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  <c r="W23" s="54">
        <v>0</v>
      </c>
      <c r="X23" s="54">
        <v>0</v>
      </c>
      <c r="Y23" s="54">
        <v>0</v>
      </c>
      <c r="Z23" s="54">
        <v>0</v>
      </c>
      <c r="AA23" s="54">
        <v>0</v>
      </c>
      <c r="AB23" s="54">
        <v>0</v>
      </c>
      <c r="AC23" s="54">
        <v>818.11</v>
      </c>
      <c r="AD23" s="54">
        <v>0</v>
      </c>
      <c r="AE23" s="54">
        <v>0</v>
      </c>
    </row>
    <row r="24" spans="1:31" s="53" customFormat="1" ht="12.75" hidden="1" customHeight="1" outlineLevel="2">
      <c r="A24" s="60"/>
      <c r="B24" s="53" t="s">
        <v>99</v>
      </c>
      <c r="C24" s="53" t="s">
        <v>101</v>
      </c>
      <c r="D24" s="53" t="s">
        <v>154</v>
      </c>
      <c r="E24" s="54">
        <f t="shared" si="4"/>
        <v>128547.94</v>
      </c>
      <c r="F24" s="54">
        <v>0</v>
      </c>
      <c r="G24" s="54">
        <v>28576.78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54">
        <v>0</v>
      </c>
      <c r="AB24" s="54">
        <v>0</v>
      </c>
      <c r="AC24" s="54">
        <v>99971.16</v>
      </c>
      <c r="AD24" s="54">
        <v>0</v>
      </c>
      <c r="AE24" s="54">
        <v>0</v>
      </c>
    </row>
    <row r="25" spans="1:31" s="53" customFormat="1" ht="12.75" hidden="1" customHeight="1" outlineLevel="2">
      <c r="A25" s="60"/>
      <c r="B25" s="53" t="s">
        <v>99</v>
      </c>
      <c r="C25" s="53" t="s">
        <v>102</v>
      </c>
      <c r="D25" s="53" t="s">
        <v>155</v>
      </c>
      <c r="E25" s="54">
        <f t="shared" si="4"/>
        <v>18665.25</v>
      </c>
      <c r="F25" s="54">
        <v>0</v>
      </c>
      <c r="G25" s="54">
        <v>0</v>
      </c>
      <c r="H25" s="54">
        <v>18665.25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54">
        <v>0</v>
      </c>
      <c r="AB25" s="54">
        <v>0</v>
      </c>
      <c r="AC25" s="54">
        <v>0</v>
      </c>
      <c r="AD25" s="54">
        <v>0</v>
      </c>
      <c r="AE25" s="54">
        <v>0</v>
      </c>
    </row>
    <row r="26" spans="1:31" s="53" customFormat="1" ht="12.75" hidden="1" customHeight="1" outlineLevel="2">
      <c r="A26" s="60"/>
      <c r="B26" s="53" t="s">
        <v>99</v>
      </c>
      <c r="C26" s="53" t="s">
        <v>103</v>
      </c>
      <c r="D26" s="53" t="s">
        <v>156</v>
      </c>
      <c r="E26" s="54">
        <f t="shared" si="4"/>
        <v>12181.06</v>
      </c>
      <c r="F26" s="54">
        <v>0</v>
      </c>
      <c r="G26" s="54">
        <v>0</v>
      </c>
      <c r="H26" s="54">
        <v>12181.06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v>0</v>
      </c>
      <c r="Y26" s="54">
        <v>0</v>
      </c>
      <c r="Z26" s="54">
        <v>0</v>
      </c>
      <c r="AA26" s="54">
        <v>0</v>
      </c>
      <c r="AB26" s="54">
        <v>0</v>
      </c>
      <c r="AC26" s="54">
        <v>0</v>
      </c>
      <c r="AD26" s="54">
        <v>0</v>
      </c>
      <c r="AE26" s="54">
        <v>0</v>
      </c>
    </row>
    <row r="27" spans="1:31" s="53" customFormat="1" ht="12.75" hidden="1" customHeight="1" outlineLevel="2">
      <c r="A27" s="60"/>
      <c r="B27" s="53" t="s">
        <v>99</v>
      </c>
      <c r="C27" s="53" t="s">
        <v>104</v>
      </c>
      <c r="D27" s="53" t="s">
        <v>157</v>
      </c>
      <c r="E27" s="54">
        <f t="shared" si="4"/>
        <v>26973.35</v>
      </c>
      <c r="F27" s="54">
        <v>0</v>
      </c>
      <c r="G27" s="54">
        <v>0</v>
      </c>
      <c r="H27" s="54">
        <v>0</v>
      </c>
      <c r="I27" s="54">
        <v>26973.35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54">
        <v>0</v>
      </c>
      <c r="X27" s="54">
        <v>0</v>
      </c>
      <c r="Y27" s="54">
        <v>0</v>
      </c>
      <c r="Z27" s="54">
        <v>0</v>
      </c>
      <c r="AA27" s="54">
        <v>0</v>
      </c>
      <c r="AB27" s="54">
        <v>0</v>
      </c>
      <c r="AC27" s="54">
        <v>0</v>
      </c>
      <c r="AD27" s="54">
        <v>0</v>
      </c>
      <c r="AE27" s="54">
        <v>0</v>
      </c>
    </row>
    <row r="28" spans="1:31" s="53" customFormat="1" ht="12.75" hidden="1" customHeight="1" outlineLevel="2">
      <c r="A28" s="60"/>
      <c r="B28" s="53" t="s">
        <v>99</v>
      </c>
      <c r="C28" s="53" t="s">
        <v>105</v>
      </c>
      <c r="D28" s="53" t="s">
        <v>158</v>
      </c>
      <c r="E28" s="54">
        <f t="shared" si="4"/>
        <v>6871.6900000000005</v>
      </c>
      <c r="F28" s="54">
        <v>0</v>
      </c>
      <c r="G28" s="54">
        <v>0</v>
      </c>
      <c r="H28" s="54">
        <v>0</v>
      </c>
      <c r="I28" s="54">
        <v>0</v>
      </c>
      <c r="J28" s="54">
        <v>6871.6900000000005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  <c r="W28" s="54">
        <v>0</v>
      </c>
      <c r="X28" s="54">
        <v>0</v>
      </c>
      <c r="Y28" s="54">
        <v>0</v>
      </c>
      <c r="Z28" s="54">
        <v>0</v>
      </c>
      <c r="AA28" s="54">
        <v>0</v>
      </c>
      <c r="AB28" s="54">
        <v>0</v>
      </c>
      <c r="AC28" s="54">
        <v>0</v>
      </c>
      <c r="AD28" s="54">
        <v>0</v>
      </c>
      <c r="AE28" s="54">
        <v>0</v>
      </c>
    </row>
    <row r="29" spans="1:31" s="53" customFormat="1" ht="12.75" hidden="1" customHeight="1" outlineLevel="2">
      <c r="A29" s="60"/>
      <c r="B29" s="53" t="s">
        <v>99</v>
      </c>
      <c r="C29" s="53" t="s">
        <v>106</v>
      </c>
      <c r="D29" s="53" t="s">
        <v>159</v>
      </c>
      <c r="E29" s="54">
        <f t="shared" si="4"/>
        <v>50402.020000000004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25860.880000000001</v>
      </c>
      <c r="L29" s="54">
        <v>0</v>
      </c>
      <c r="M29" s="54">
        <v>0</v>
      </c>
      <c r="N29" s="54">
        <v>0</v>
      </c>
      <c r="O29" s="54">
        <v>0</v>
      </c>
      <c r="P29" s="54">
        <v>24541.14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  <c r="W29" s="54">
        <v>0</v>
      </c>
      <c r="X29" s="54">
        <v>0</v>
      </c>
      <c r="Y29" s="54">
        <v>0</v>
      </c>
      <c r="Z29" s="54">
        <v>0</v>
      </c>
      <c r="AA29" s="54">
        <v>0</v>
      </c>
      <c r="AB29" s="54">
        <v>0</v>
      </c>
      <c r="AC29" s="54">
        <v>0</v>
      </c>
      <c r="AD29" s="54">
        <v>0</v>
      </c>
      <c r="AE29" s="54">
        <v>0</v>
      </c>
    </row>
    <row r="30" spans="1:31" s="53" customFormat="1" ht="12.75" hidden="1" customHeight="1" outlineLevel="2">
      <c r="A30" s="60"/>
      <c r="B30" s="53" t="s">
        <v>99</v>
      </c>
      <c r="C30" s="53" t="s">
        <v>107</v>
      </c>
      <c r="D30" s="53" t="s">
        <v>160</v>
      </c>
      <c r="E30" s="54">
        <f t="shared" si="4"/>
        <v>94722.579999999987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4">
        <v>93329.65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  <c r="W30" s="54">
        <v>0</v>
      </c>
      <c r="X30" s="54">
        <v>0</v>
      </c>
      <c r="Y30" s="54">
        <v>1392.93</v>
      </c>
      <c r="Z30" s="54">
        <v>0</v>
      </c>
      <c r="AA30" s="54">
        <v>0</v>
      </c>
      <c r="AB30" s="54">
        <v>0</v>
      </c>
      <c r="AC30" s="54">
        <v>0</v>
      </c>
      <c r="AD30" s="54">
        <v>0</v>
      </c>
      <c r="AE30" s="54">
        <v>0</v>
      </c>
    </row>
    <row r="31" spans="1:31" s="53" customFormat="1" ht="12.75" hidden="1" customHeight="1" outlineLevel="2">
      <c r="A31" s="60"/>
      <c r="B31" s="53" t="s">
        <v>99</v>
      </c>
      <c r="C31" s="53" t="s">
        <v>108</v>
      </c>
      <c r="D31" s="53" t="s">
        <v>163</v>
      </c>
      <c r="E31" s="54">
        <f t="shared" si="4"/>
        <v>40207.100000000006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40207.100000000006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4">
        <v>0</v>
      </c>
      <c r="AC31" s="54">
        <v>0</v>
      </c>
      <c r="AD31" s="54">
        <v>0</v>
      </c>
      <c r="AE31" s="54">
        <v>0</v>
      </c>
    </row>
    <row r="32" spans="1:31" s="53" customFormat="1" ht="12.75" hidden="1" customHeight="1" outlineLevel="2">
      <c r="A32" s="60"/>
      <c r="B32" s="53" t="s">
        <v>99</v>
      </c>
      <c r="C32" s="53" t="s">
        <v>109</v>
      </c>
      <c r="D32" s="53" t="s">
        <v>164</v>
      </c>
      <c r="E32" s="54">
        <f t="shared" si="4"/>
        <v>40925.539999999994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40845.699999999997</v>
      </c>
      <c r="P32" s="54">
        <v>79.84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  <c r="W32" s="54">
        <v>0</v>
      </c>
      <c r="X32" s="54">
        <v>0</v>
      </c>
      <c r="Y32" s="54">
        <v>0</v>
      </c>
      <c r="Z32" s="54">
        <v>0</v>
      </c>
      <c r="AA32" s="54">
        <v>0</v>
      </c>
      <c r="AB32" s="54">
        <v>0</v>
      </c>
      <c r="AC32" s="54">
        <v>0</v>
      </c>
      <c r="AD32" s="54">
        <v>0</v>
      </c>
      <c r="AE32" s="54">
        <v>0</v>
      </c>
    </row>
    <row r="33" spans="1:31" s="53" customFormat="1" ht="12.75" hidden="1" customHeight="1" outlineLevel="2">
      <c r="A33" s="60"/>
      <c r="B33" s="53" t="s">
        <v>99</v>
      </c>
      <c r="C33" s="53" t="s">
        <v>110</v>
      </c>
      <c r="D33" s="53" t="s">
        <v>165</v>
      </c>
      <c r="E33" s="54">
        <f t="shared" si="4"/>
        <v>53080.380000000005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34742.89</v>
      </c>
      <c r="Q33" s="54">
        <v>18337.490000000002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0</v>
      </c>
      <c r="X33" s="54">
        <v>0</v>
      </c>
      <c r="Y33" s="54">
        <v>0</v>
      </c>
      <c r="Z33" s="54">
        <v>0</v>
      </c>
      <c r="AA33" s="54">
        <v>0</v>
      </c>
      <c r="AB33" s="54">
        <v>0</v>
      </c>
      <c r="AC33" s="54">
        <v>0</v>
      </c>
      <c r="AD33" s="54">
        <v>0</v>
      </c>
      <c r="AE33" s="54">
        <v>0</v>
      </c>
    </row>
    <row r="34" spans="1:31" s="53" customFormat="1" ht="12.75" hidden="1" customHeight="1" outlineLevel="2">
      <c r="A34" s="60"/>
      <c r="B34" s="53" t="s">
        <v>99</v>
      </c>
      <c r="C34" s="53" t="s">
        <v>111</v>
      </c>
      <c r="D34" s="53" t="s">
        <v>166</v>
      </c>
      <c r="E34" s="54">
        <f t="shared" si="4"/>
        <v>8381.2799999999988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4">
        <v>0</v>
      </c>
      <c r="M34" s="54">
        <v>0</v>
      </c>
      <c r="N34" s="54">
        <v>4379.4799999999996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  <c r="W34" s="54">
        <v>0</v>
      </c>
      <c r="X34" s="54">
        <v>0</v>
      </c>
      <c r="Y34" s="54">
        <v>0</v>
      </c>
      <c r="Z34" s="54">
        <v>0</v>
      </c>
      <c r="AA34" s="54">
        <v>0</v>
      </c>
      <c r="AB34" s="54">
        <v>0</v>
      </c>
      <c r="AC34" s="54">
        <v>4001.8</v>
      </c>
      <c r="AD34" s="54">
        <v>0</v>
      </c>
      <c r="AE34" s="54">
        <v>0</v>
      </c>
    </row>
    <row r="35" spans="1:31" s="53" customFormat="1" ht="12.75" hidden="1" customHeight="1" outlineLevel="2">
      <c r="A35" s="60"/>
      <c r="B35" s="53" t="s">
        <v>99</v>
      </c>
      <c r="C35" s="53" t="s">
        <v>112</v>
      </c>
      <c r="D35" s="53" t="s">
        <v>167</v>
      </c>
      <c r="E35" s="54">
        <f t="shared" si="4"/>
        <v>69896.539999999994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69896.539999999994</v>
      </c>
      <c r="S35" s="54">
        <v>0</v>
      </c>
      <c r="T35" s="54">
        <v>0</v>
      </c>
      <c r="U35" s="54">
        <v>0</v>
      </c>
      <c r="V35" s="54">
        <v>0</v>
      </c>
      <c r="W35" s="54">
        <v>0</v>
      </c>
      <c r="X35" s="54">
        <v>0</v>
      </c>
      <c r="Y35" s="54">
        <v>0</v>
      </c>
      <c r="Z35" s="54">
        <v>0</v>
      </c>
      <c r="AA35" s="54">
        <v>0</v>
      </c>
      <c r="AB35" s="54">
        <v>0</v>
      </c>
      <c r="AC35" s="54">
        <v>0</v>
      </c>
      <c r="AD35" s="54">
        <v>0</v>
      </c>
      <c r="AE35" s="54">
        <v>0</v>
      </c>
    </row>
    <row r="36" spans="1:31" s="53" customFormat="1" ht="12.75" hidden="1" customHeight="1" outlineLevel="2">
      <c r="A36" s="60"/>
      <c r="B36" s="53" t="s">
        <v>99</v>
      </c>
      <c r="C36" s="53" t="s">
        <v>113</v>
      </c>
      <c r="D36" s="53" t="s">
        <v>170</v>
      </c>
      <c r="E36" s="54">
        <f t="shared" si="4"/>
        <v>79810.170000000013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79810.170000000013</v>
      </c>
      <c r="U36" s="54">
        <v>0</v>
      </c>
      <c r="V36" s="54">
        <v>0</v>
      </c>
      <c r="W36" s="54">
        <v>0</v>
      </c>
      <c r="X36" s="54">
        <v>0</v>
      </c>
      <c r="Y36" s="54">
        <v>0</v>
      </c>
      <c r="Z36" s="54">
        <v>0</v>
      </c>
      <c r="AA36" s="54">
        <v>0</v>
      </c>
      <c r="AB36" s="54">
        <v>0</v>
      </c>
      <c r="AC36" s="54">
        <v>0</v>
      </c>
      <c r="AD36" s="54">
        <v>0</v>
      </c>
      <c r="AE36" s="54">
        <v>0</v>
      </c>
    </row>
    <row r="37" spans="1:31" s="53" customFormat="1" ht="12.75" hidden="1" customHeight="1" outlineLevel="2">
      <c r="A37" s="60"/>
      <c r="B37" s="53" t="s">
        <v>99</v>
      </c>
      <c r="C37" s="53" t="s">
        <v>114</v>
      </c>
      <c r="D37" s="53" t="s">
        <v>171</v>
      </c>
      <c r="E37" s="54">
        <f t="shared" si="4"/>
        <v>787823.94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787823.94</v>
      </c>
      <c r="V37" s="54">
        <v>0</v>
      </c>
      <c r="W37" s="54">
        <v>0</v>
      </c>
      <c r="X37" s="54">
        <v>0</v>
      </c>
      <c r="Y37" s="54">
        <v>0</v>
      </c>
      <c r="Z37" s="54">
        <v>0</v>
      </c>
      <c r="AA37" s="54">
        <v>0</v>
      </c>
      <c r="AB37" s="54">
        <v>0</v>
      </c>
      <c r="AC37" s="54">
        <v>0</v>
      </c>
      <c r="AD37" s="54">
        <v>0</v>
      </c>
      <c r="AE37" s="54">
        <v>0</v>
      </c>
    </row>
    <row r="38" spans="1:31" s="53" customFormat="1" ht="12.75" hidden="1" customHeight="1" outlineLevel="2">
      <c r="A38" s="60"/>
      <c r="B38" s="53" t="s">
        <v>99</v>
      </c>
      <c r="C38" s="53" t="s">
        <v>115</v>
      </c>
      <c r="D38" s="53" t="s">
        <v>172</v>
      </c>
      <c r="E38" s="54">
        <f t="shared" si="4"/>
        <v>2533.66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2533.66</v>
      </c>
      <c r="W38" s="54">
        <v>0</v>
      </c>
      <c r="X38" s="54">
        <v>0</v>
      </c>
      <c r="Y38" s="54">
        <v>0</v>
      </c>
      <c r="Z38" s="54">
        <v>0</v>
      </c>
      <c r="AA38" s="54">
        <v>0</v>
      </c>
      <c r="AB38" s="54">
        <v>0</v>
      </c>
      <c r="AC38" s="54">
        <v>0</v>
      </c>
      <c r="AD38" s="54">
        <v>0</v>
      </c>
      <c r="AE38" s="54">
        <v>0</v>
      </c>
    </row>
    <row r="39" spans="1:31" s="53" customFormat="1" ht="12.75" hidden="1" customHeight="1" outlineLevel="2">
      <c r="A39" s="60"/>
      <c r="B39" s="53" t="s">
        <v>99</v>
      </c>
      <c r="C39" s="53" t="s">
        <v>116</v>
      </c>
      <c r="D39" s="53" t="s">
        <v>173</v>
      </c>
      <c r="E39" s="54">
        <f t="shared" si="4"/>
        <v>384196.36</v>
      </c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333437.67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50758.69</v>
      </c>
      <c r="W39" s="54">
        <v>0</v>
      </c>
      <c r="X39" s="54">
        <v>0</v>
      </c>
      <c r="Y39" s="54">
        <v>0</v>
      </c>
      <c r="Z39" s="54">
        <v>0</v>
      </c>
      <c r="AA39" s="54">
        <v>0</v>
      </c>
      <c r="AB39" s="54">
        <v>0</v>
      </c>
      <c r="AC39" s="54">
        <v>0</v>
      </c>
      <c r="AD39" s="54">
        <v>0</v>
      </c>
      <c r="AE39" s="54">
        <v>0</v>
      </c>
    </row>
    <row r="40" spans="1:31" s="53" customFormat="1" ht="12.75" hidden="1" customHeight="1" outlineLevel="2">
      <c r="A40" s="60"/>
      <c r="B40" s="53" t="s">
        <v>99</v>
      </c>
      <c r="C40" s="53" t="s">
        <v>117</v>
      </c>
      <c r="D40" s="53" t="s">
        <v>174</v>
      </c>
      <c r="E40" s="54">
        <f t="shared" si="4"/>
        <v>156403.88999999998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  <c r="W40" s="54">
        <v>156403.88999999998</v>
      </c>
      <c r="X40" s="54">
        <v>0</v>
      </c>
      <c r="Y40" s="54">
        <v>0</v>
      </c>
      <c r="Z40" s="54">
        <v>0</v>
      </c>
      <c r="AA40" s="54">
        <v>0</v>
      </c>
      <c r="AB40" s="54">
        <v>0</v>
      </c>
      <c r="AC40" s="54">
        <v>0</v>
      </c>
      <c r="AD40" s="54">
        <v>0</v>
      </c>
      <c r="AE40" s="54">
        <v>0</v>
      </c>
    </row>
    <row r="41" spans="1:31" s="53" customFormat="1" ht="12.75" hidden="1" customHeight="1" outlineLevel="2">
      <c r="A41" s="60"/>
      <c r="B41" s="53" t="s">
        <v>99</v>
      </c>
      <c r="C41" s="53" t="s">
        <v>118</v>
      </c>
      <c r="D41" s="53" t="s">
        <v>175</v>
      </c>
      <c r="E41" s="54">
        <f t="shared" si="4"/>
        <v>1044380.6900000001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806420.71000000008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237959.97999999998</v>
      </c>
      <c r="Y41" s="54">
        <v>0</v>
      </c>
      <c r="Z41" s="54">
        <v>0</v>
      </c>
      <c r="AA41" s="54">
        <v>0</v>
      </c>
      <c r="AB41" s="54">
        <v>0</v>
      </c>
      <c r="AC41" s="54">
        <v>0</v>
      </c>
      <c r="AD41" s="54">
        <v>0</v>
      </c>
      <c r="AE41" s="54">
        <v>0</v>
      </c>
    </row>
    <row r="42" spans="1:31" s="53" customFormat="1" ht="12.75" hidden="1" customHeight="1" outlineLevel="2">
      <c r="A42" s="60"/>
      <c r="B42" s="53" t="s">
        <v>99</v>
      </c>
      <c r="C42" s="53" t="s">
        <v>119</v>
      </c>
      <c r="D42" s="53" t="s">
        <v>178</v>
      </c>
      <c r="E42" s="54">
        <f t="shared" si="4"/>
        <v>69524.73000000001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  <c r="W42" s="54">
        <v>0</v>
      </c>
      <c r="X42" s="54">
        <v>0</v>
      </c>
      <c r="Y42" s="54">
        <v>0</v>
      </c>
      <c r="Z42" s="54">
        <v>0</v>
      </c>
      <c r="AA42" s="54">
        <v>69524.73000000001</v>
      </c>
      <c r="AB42" s="54">
        <v>0</v>
      </c>
      <c r="AC42" s="54">
        <v>0</v>
      </c>
      <c r="AD42" s="54">
        <v>0</v>
      </c>
      <c r="AE42" s="54">
        <v>0</v>
      </c>
    </row>
    <row r="43" spans="1:31" s="53" customFormat="1" ht="12.75" hidden="1" customHeight="1" outlineLevel="2">
      <c r="A43" s="60"/>
      <c r="B43" s="53" t="s">
        <v>99</v>
      </c>
      <c r="C43" s="53" t="s">
        <v>120</v>
      </c>
      <c r="D43" s="53" t="s">
        <v>181</v>
      </c>
      <c r="E43" s="54">
        <f t="shared" si="4"/>
        <v>1211431.6700000002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  <c r="W43" s="54">
        <v>0</v>
      </c>
      <c r="X43" s="54">
        <v>0</v>
      </c>
      <c r="Y43" s="54">
        <v>0</v>
      </c>
      <c r="Z43" s="54">
        <v>0</v>
      </c>
      <c r="AA43" s="54">
        <v>0</v>
      </c>
      <c r="AB43" s="54">
        <v>61664.25</v>
      </c>
      <c r="AC43" s="54">
        <v>1149767.4200000002</v>
      </c>
      <c r="AD43" s="54">
        <v>0</v>
      </c>
      <c r="AE43" s="54">
        <v>0</v>
      </c>
    </row>
    <row r="44" spans="1:31" s="53" customFormat="1" ht="12.75" customHeight="1" outlineLevel="1" collapsed="1">
      <c r="A44" s="60">
        <v>21</v>
      </c>
      <c r="B44" s="57" t="s">
        <v>379</v>
      </c>
      <c r="D44" s="25" t="s">
        <v>66</v>
      </c>
      <c r="E44" s="54">
        <f t="shared" ref="E44:AE44" si="5">SUBTOTAL(9,E23:E43)</f>
        <v>4288289.4400000004</v>
      </c>
      <c r="F44" s="54">
        <f t="shared" si="5"/>
        <v>511.49</v>
      </c>
      <c r="G44" s="54">
        <f t="shared" si="5"/>
        <v>28576.78</v>
      </c>
      <c r="H44" s="54">
        <f t="shared" si="5"/>
        <v>30846.309999999998</v>
      </c>
      <c r="I44" s="54">
        <f t="shared" si="5"/>
        <v>26973.35</v>
      </c>
      <c r="J44" s="54">
        <f t="shared" si="5"/>
        <v>6871.6900000000005</v>
      </c>
      <c r="K44" s="54">
        <f t="shared" si="5"/>
        <v>25860.880000000001</v>
      </c>
      <c r="L44" s="54">
        <f t="shared" si="5"/>
        <v>93329.65</v>
      </c>
      <c r="M44" s="54">
        <f t="shared" si="5"/>
        <v>40207.100000000006</v>
      </c>
      <c r="N44" s="54">
        <f t="shared" si="5"/>
        <v>4379.4799999999996</v>
      </c>
      <c r="O44" s="54">
        <f t="shared" si="5"/>
        <v>40845.699999999997</v>
      </c>
      <c r="P44" s="54">
        <f t="shared" si="5"/>
        <v>1199222.25</v>
      </c>
      <c r="Q44" s="54">
        <f t="shared" si="5"/>
        <v>18337.490000000002</v>
      </c>
      <c r="R44" s="54">
        <f t="shared" si="5"/>
        <v>69896.539999999994</v>
      </c>
      <c r="S44" s="54">
        <f t="shared" si="5"/>
        <v>0</v>
      </c>
      <c r="T44" s="54">
        <f t="shared" si="5"/>
        <v>79810.170000000013</v>
      </c>
      <c r="U44" s="54">
        <f t="shared" si="5"/>
        <v>787823.94</v>
      </c>
      <c r="V44" s="54">
        <f t="shared" si="5"/>
        <v>53292.350000000006</v>
      </c>
      <c r="W44" s="54">
        <f t="shared" si="5"/>
        <v>156403.88999999998</v>
      </c>
      <c r="X44" s="54">
        <f t="shared" si="5"/>
        <v>237959.97999999998</v>
      </c>
      <c r="Y44" s="54">
        <f t="shared" si="5"/>
        <v>1392.93</v>
      </c>
      <c r="Z44" s="54">
        <f t="shared" si="5"/>
        <v>0</v>
      </c>
      <c r="AA44" s="54">
        <f t="shared" si="5"/>
        <v>69524.73000000001</v>
      </c>
      <c r="AB44" s="54">
        <f t="shared" si="5"/>
        <v>61664.25</v>
      </c>
      <c r="AC44" s="54">
        <f t="shared" si="5"/>
        <v>1254558.4900000002</v>
      </c>
      <c r="AD44" s="54">
        <f t="shared" si="5"/>
        <v>0</v>
      </c>
      <c r="AE44" s="54">
        <f t="shared" si="5"/>
        <v>0</v>
      </c>
    </row>
    <row r="45" spans="1:31" s="53" customFormat="1" ht="12" hidden="1" outlineLevel="2">
      <c r="A45" s="60"/>
      <c r="B45" s="53" t="s">
        <v>367</v>
      </c>
      <c r="C45" s="53" t="s">
        <v>121</v>
      </c>
      <c r="D45" s="53" t="s">
        <v>122</v>
      </c>
      <c r="E45" s="54">
        <f t="shared" ref="E45:E186" si="6">SUM(F45:AE45)</f>
        <v>14911714.130000001</v>
      </c>
      <c r="F45" s="54">
        <v>1144739.42</v>
      </c>
      <c r="G45" s="54">
        <v>44747.63</v>
      </c>
      <c r="H45" s="54">
        <v>32203.839999999997</v>
      </c>
      <c r="I45" s="54">
        <v>76421.009999999995</v>
      </c>
      <c r="J45" s="54">
        <v>428905.98</v>
      </c>
      <c r="K45" s="54">
        <v>195243.67999999996</v>
      </c>
      <c r="L45" s="54">
        <v>2601666.2299999995</v>
      </c>
      <c r="M45" s="54">
        <v>378260.12</v>
      </c>
      <c r="N45" s="54">
        <v>1251266.57</v>
      </c>
      <c r="O45" s="54">
        <v>247888.94999999998</v>
      </c>
      <c r="P45" s="54">
        <v>2238111.2799999993</v>
      </c>
      <c r="Q45" s="54">
        <v>309938.46000000002</v>
      </c>
      <c r="R45" s="54">
        <v>1163337.1600000001</v>
      </c>
      <c r="S45" s="54">
        <v>24504.57</v>
      </c>
      <c r="T45" s="54">
        <v>480611.91</v>
      </c>
      <c r="U45" s="54">
        <v>2197457</v>
      </c>
      <c r="V45" s="54">
        <v>33870.01</v>
      </c>
      <c r="W45" s="54">
        <v>402375.53</v>
      </c>
      <c r="X45" s="54">
        <v>473539.17000000004</v>
      </c>
      <c r="Y45" s="54">
        <v>209693.41</v>
      </c>
      <c r="Z45" s="54">
        <v>-889.08000000000175</v>
      </c>
      <c r="AA45" s="54">
        <v>307438.96000000002</v>
      </c>
      <c r="AB45" s="54">
        <v>442477.55</v>
      </c>
      <c r="AC45" s="54">
        <v>91397.84</v>
      </c>
      <c r="AD45" s="54">
        <v>30213.74</v>
      </c>
      <c r="AE45" s="54">
        <v>106293.19</v>
      </c>
    </row>
    <row r="46" spans="1:31" s="53" customFormat="1" outlineLevel="1" collapsed="1">
      <c r="A46" s="60">
        <v>22</v>
      </c>
      <c r="B46" s="57" t="s">
        <v>380</v>
      </c>
      <c r="D46" s="25" t="s">
        <v>67</v>
      </c>
      <c r="E46" s="54">
        <f t="shared" ref="E46:AE46" si="7">SUBTOTAL(9,E45:E45)</f>
        <v>14911714.130000001</v>
      </c>
      <c r="F46" s="54">
        <f t="shared" si="7"/>
        <v>1144739.42</v>
      </c>
      <c r="G46" s="54">
        <f t="shared" si="7"/>
        <v>44747.63</v>
      </c>
      <c r="H46" s="54">
        <f t="shared" si="7"/>
        <v>32203.839999999997</v>
      </c>
      <c r="I46" s="54">
        <f t="shared" si="7"/>
        <v>76421.009999999995</v>
      </c>
      <c r="J46" s="54">
        <f t="shared" si="7"/>
        <v>428905.98</v>
      </c>
      <c r="K46" s="54">
        <f t="shared" si="7"/>
        <v>195243.67999999996</v>
      </c>
      <c r="L46" s="54">
        <f t="shared" si="7"/>
        <v>2601666.2299999995</v>
      </c>
      <c r="M46" s="54">
        <f t="shared" si="7"/>
        <v>378260.12</v>
      </c>
      <c r="N46" s="54">
        <f t="shared" si="7"/>
        <v>1251266.57</v>
      </c>
      <c r="O46" s="54">
        <f t="shared" si="7"/>
        <v>247888.94999999998</v>
      </c>
      <c r="P46" s="54">
        <f t="shared" si="7"/>
        <v>2238111.2799999993</v>
      </c>
      <c r="Q46" s="54">
        <f t="shared" si="7"/>
        <v>309938.46000000002</v>
      </c>
      <c r="R46" s="54">
        <f t="shared" si="7"/>
        <v>1163337.1600000001</v>
      </c>
      <c r="S46" s="54">
        <f t="shared" si="7"/>
        <v>24504.57</v>
      </c>
      <c r="T46" s="54">
        <f t="shared" si="7"/>
        <v>480611.91</v>
      </c>
      <c r="U46" s="54">
        <f t="shared" si="7"/>
        <v>2197457</v>
      </c>
      <c r="V46" s="54">
        <f t="shared" si="7"/>
        <v>33870.01</v>
      </c>
      <c r="W46" s="54">
        <f t="shared" si="7"/>
        <v>402375.53</v>
      </c>
      <c r="X46" s="54">
        <f t="shared" si="7"/>
        <v>473539.17000000004</v>
      </c>
      <c r="Y46" s="54">
        <f t="shared" si="7"/>
        <v>209693.41</v>
      </c>
      <c r="Z46" s="54">
        <f t="shared" si="7"/>
        <v>-889.08000000000175</v>
      </c>
      <c r="AA46" s="54">
        <f t="shared" si="7"/>
        <v>307438.96000000002</v>
      </c>
      <c r="AB46" s="54">
        <f t="shared" si="7"/>
        <v>442477.55</v>
      </c>
      <c r="AC46" s="54">
        <f t="shared" si="7"/>
        <v>91397.84</v>
      </c>
      <c r="AD46" s="54">
        <f t="shared" si="7"/>
        <v>30213.74</v>
      </c>
      <c r="AE46" s="54">
        <f t="shared" si="7"/>
        <v>106293.19</v>
      </c>
    </row>
    <row r="47" spans="1:31" hidden="1" outlineLevel="2">
      <c r="B47" s="53" t="s">
        <v>368</v>
      </c>
      <c r="C47" s="53" t="s">
        <v>125</v>
      </c>
      <c r="D47" s="53" t="s">
        <v>126</v>
      </c>
      <c r="E47" s="54">
        <f t="shared" si="6"/>
        <v>2080315.0899999999</v>
      </c>
      <c r="F47" s="54">
        <v>0</v>
      </c>
      <c r="G47" s="54">
        <v>0</v>
      </c>
      <c r="H47" s="54">
        <v>0</v>
      </c>
      <c r="I47" s="54">
        <v>0</v>
      </c>
      <c r="J47" s="54">
        <v>137148.60999999999</v>
      </c>
      <c r="K47" s="54">
        <v>0</v>
      </c>
      <c r="L47" s="54">
        <v>567830.07999999996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116252.82999999999</v>
      </c>
      <c r="S47" s="54">
        <v>0</v>
      </c>
      <c r="T47" s="54">
        <v>113336.75000000001</v>
      </c>
      <c r="U47" s="54">
        <v>1058201.21</v>
      </c>
      <c r="V47" s="54">
        <v>0</v>
      </c>
      <c r="W47" s="54">
        <v>0</v>
      </c>
      <c r="X47" s="54">
        <v>0</v>
      </c>
      <c r="Y47" s="54">
        <v>29503.93</v>
      </c>
      <c r="Z47" s="54">
        <v>0</v>
      </c>
      <c r="AA47" s="54">
        <v>58041.68</v>
      </c>
      <c r="AB47" s="54">
        <v>0</v>
      </c>
      <c r="AC47" s="54">
        <v>0</v>
      </c>
      <c r="AD47" s="54">
        <v>0</v>
      </c>
      <c r="AE47" s="54">
        <v>0</v>
      </c>
    </row>
    <row r="48" spans="1:31" hidden="1" outlineLevel="2">
      <c r="B48" s="53" t="s">
        <v>368</v>
      </c>
      <c r="C48" s="53" t="s">
        <v>127</v>
      </c>
      <c r="D48" s="53" t="s">
        <v>128</v>
      </c>
      <c r="E48" s="54">
        <f t="shared" si="6"/>
        <v>1062160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39441.780000000006</v>
      </c>
      <c r="L48" s="54">
        <v>479063.79</v>
      </c>
      <c r="M48" s="54">
        <v>67150.27</v>
      </c>
      <c r="N48" s="54">
        <v>0</v>
      </c>
      <c r="O48" s="54">
        <v>9943.9699999999993</v>
      </c>
      <c r="P48" s="54">
        <v>245457.21</v>
      </c>
      <c r="Q48" s="54">
        <v>8591.9500000000007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  <c r="W48" s="54">
        <v>130932.55</v>
      </c>
      <c r="X48" s="54">
        <v>80919.720000000016</v>
      </c>
      <c r="Y48" s="54">
        <v>658.76</v>
      </c>
      <c r="Z48" s="54">
        <v>0</v>
      </c>
      <c r="AA48" s="54">
        <v>0</v>
      </c>
      <c r="AB48" s="54">
        <v>0</v>
      </c>
      <c r="AC48" s="54">
        <v>0</v>
      </c>
      <c r="AD48" s="54">
        <v>0</v>
      </c>
      <c r="AE48" s="54">
        <v>0</v>
      </c>
    </row>
    <row r="49" spans="2:31" hidden="1" outlineLevel="2">
      <c r="B49" s="53" t="s">
        <v>368</v>
      </c>
      <c r="C49" s="53" t="s">
        <v>129</v>
      </c>
      <c r="D49" s="53" t="s">
        <v>130</v>
      </c>
      <c r="E49" s="54">
        <f t="shared" si="6"/>
        <v>272409.46999999997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14565.53</v>
      </c>
      <c r="P49" s="54">
        <v>194995.8</v>
      </c>
      <c r="Q49" s="54">
        <v>45783.21</v>
      </c>
      <c r="R49" s="54">
        <v>0</v>
      </c>
      <c r="S49" s="54">
        <v>0</v>
      </c>
      <c r="T49" s="54">
        <v>0</v>
      </c>
      <c r="U49" s="54">
        <v>0</v>
      </c>
      <c r="V49" s="54">
        <v>5928.49</v>
      </c>
      <c r="W49" s="54">
        <v>0</v>
      </c>
      <c r="X49" s="54">
        <v>10603.36</v>
      </c>
      <c r="Y49" s="54">
        <v>0</v>
      </c>
      <c r="Z49" s="54">
        <v>0</v>
      </c>
      <c r="AA49" s="54">
        <v>0</v>
      </c>
      <c r="AB49" s="54">
        <v>0</v>
      </c>
      <c r="AC49" s="54">
        <v>0</v>
      </c>
      <c r="AD49" s="54">
        <v>533.07999999999993</v>
      </c>
      <c r="AE49" s="54">
        <v>0</v>
      </c>
    </row>
    <row r="50" spans="2:31" hidden="1" outlineLevel="2">
      <c r="B50" s="53" t="s">
        <v>368</v>
      </c>
      <c r="C50" s="53" t="s">
        <v>131</v>
      </c>
      <c r="D50" s="53" t="s">
        <v>132</v>
      </c>
      <c r="E50" s="54">
        <f t="shared" si="6"/>
        <v>297790.92000000004</v>
      </c>
      <c r="F50" s="54">
        <v>59274.719999999994</v>
      </c>
      <c r="G50" s="54">
        <v>7069.13</v>
      </c>
      <c r="H50" s="54">
        <v>5106.0599999999995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54">
        <v>197673.71000000002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  <c r="W50" s="54">
        <v>0</v>
      </c>
      <c r="X50" s="54">
        <v>0</v>
      </c>
      <c r="Y50" s="54">
        <v>0</v>
      </c>
      <c r="Z50" s="54">
        <v>0</v>
      </c>
      <c r="AA50" s="54">
        <v>0</v>
      </c>
      <c r="AB50" s="54">
        <v>27232.960000000003</v>
      </c>
      <c r="AC50" s="54">
        <v>1434.34</v>
      </c>
      <c r="AD50" s="54">
        <v>0</v>
      </c>
      <c r="AE50" s="54">
        <v>0</v>
      </c>
    </row>
    <row r="51" spans="2:31" hidden="1" outlineLevel="2">
      <c r="B51" s="53" t="s">
        <v>368</v>
      </c>
      <c r="C51" s="53" t="s">
        <v>133</v>
      </c>
      <c r="D51" s="53" t="s">
        <v>134</v>
      </c>
      <c r="E51" s="54">
        <f t="shared" si="6"/>
        <v>376.69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  <c r="W51" s="54">
        <v>0</v>
      </c>
      <c r="X51" s="54">
        <v>0</v>
      </c>
      <c r="Y51" s="54">
        <v>376.69</v>
      </c>
      <c r="Z51" s="54">
        <v>0</v>
      </c>
      <c r="AA51" s="54">
        <v>0</v>
      </c>
      <c r="AB51" s="54">
        <v>0</v>
      </c>
      <c r="AC51" s="54">
        <v>0</v>
      </c>
      <c r="AD51" s="54">
        <v>0</v>
      </c>
      <c r="AE51" s="54">
        <v>0</v>
      </c>
    </row>
    <row r="52" spans="2:31" hidden="1" outlineLevel="2">
      <c r="B52" s="53" t="s">
        <v>368</v>
      </c>
      <c r="C52" s="53" t="s">
        <v>135</v>
      </c>
      <c r="D52" s="53" t="s">
        <v>136</v>
      </c>
      <c r="E52" s="54">
        <f t="shared" si="6"/>
        <v>39739.46</v>
      </c>
      <c r="F52" s="54">
        <v>0</v>
      </c>
      <c r="G52" s="54">
        <v>0</v>
      </c>
      <c r="H52" s="54">
        <v>0</v>
      </c>
      <c r="I52" s="54">
        <v>29410.87</v>
      </c>
      <c r="J52" s="54">
        <v>0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1983.51</v>
      </c>
      <c r="T52" s="54">
        <v>0</v>
      </c>
      <c r="U52" s="54">
        <v>0</v>
      </c>
      <c r="V52" s="54">
        <v>0</v>
      </c>
      <c r="W52" s="54">
        <v>0</v>
      </c>
      <c r="X52" s="54">
        <v>0</v>
      </c>
      <c r="Y52" s="54">
        <v>0</v>
      </c>
      <c r="Z52" s="54">
        <v>8089.55</v>
      </c>
      <c r="AA52" s="54">
        <v>0</v>
      </c>
      <c r="AB52" s="54">
        <v>0</v>
      </c>
      <c r="AC52" s="54">
        <v>255.53</v>
      </c>
      <c r="AD52" s="54">
        <v>0</v>
      </c>
      <c r="AE52" s="54">
        <v>0</v>
      </c>
    </row>
    <row r="53" spans="2:31" hidden="1" outlineLevel="2">
      <c r="B53" s="53" t="s">
        <v>368</v>
      </c>
      <c r="C53" s="53" t="s">
        <v>137</v>
      </c>
      <c r="D53" s="53" t="s">
        <v>138</v>
      </c>
      <c r="E53" s="54">
        <f t="shared" si="6"/>
        <v>222225.19999999998</v>
      </c>
      <c r="F53" s="54">
        <v>0</v>
      </c>
      <c r="G53" s="54">
        <v>0</v>
      </c>
      <c r="H53" s="54">
        <v>0</v>
      </c>
      <c r="I53" s="54">
        <v>0</v>
      </c>
      <c r="J53" s="54">
        <v>9694.11</v>
      </c>
      <c r="K53" s="54">
        <v>2770.4999999999995</v>
      </c>
      <c r="L53" s="54">
        <v>73965.01999999999</v>
      </c>
      <c r="M53" s="54">
        <v>4721.7800000000007</v>
      </c>
      <c r="N53" s="54">
        <v>0</v>
      </c>
      <c r="O53" s="54">
        <v>699.33</v>
      </c>
      <c r="P53" s="54">
        <v>17259.919999999998</v>
      </c>
      <c r="Q53" s="54">
        <v>604.39</v>
      </c>
      <c r="R53" s="54">
        <v>8253.2799999999988</v>
      </c>
      <c r="S53" s="54">
        <v>0</v>
      </c>
      <c r="T53" s="54">
        <v>8039.43</v>
      </c>
      <c r="U53" s="54">
        <v>75063.75</v>
      </c>
      <c r="V53" s="54">
        <v>0</v>
      </c>
      <c r="W53" s="54">
        <v>9206.81</v>
      </c>
      <c r="X53" s="54">
        <v>5690.59</v>
      </c>
      <c r="Y53" s="54">
        <v>2139.1</v>
      </c>
      <c r="Z53" s="54">
        <v>0</v>
      </c>
      <c r="AA53" s="54">
        <v>4117.1899999999996</v>
      </c>
      <c r="AB53" s="54">
        <v>0</v>
      </c>
      <c r="AC53" s="54">
        <v>0</v>
      </c>
      <c r="AD53" s="54">
        <v>0</v>
      </c>
      <c r="AE53" s="54">
        <v>0</v>
      </c>
    </row>
    <row r="54" spans="2:31" hidden="1" outlineLevel="2">
      <c r="B54" s="53" t="s">
        <v>368</v>
      </c>
      <c r="C54" s="53" t="s">
        <v>139</v>
      </c>
      <c r="D54" s="53" t="s">
        <v>140</v>
      </c>
      <c r="E54" s="54">
        <f t="shared" si="6"/>
        <v>25083.65</v>
      </c>
      <c r="F54" s="54">
        <v>3471.0200000000004</v>
      </c>
      <c r="G54" s="54">
        <v>270.5</v>
      </c>
      <c r="H54" s="54">
        <v>194.51999999999998</v>
      </c>
      <c r="I54" s="54">
        <v>2255.0700000000002</v>
      </c>
      <c r="J54" s="54">
        <v>0</v>
      </c>
      <c r="K54" s="54">
        <v>0</v>
      </c>
      <c r="L54" s="54">
        <v>0</v>
      </c>
      <c r="M54" s="54">
        <v>0</v>
      </c>
      <c r="N54" s="54">
        <v>7563.91</v>
      </c>
      <c r="O54" s="54">
        <v>503.06</v>
      </c>
      <c r="P54" s="54">
        <v>6712.3</v>
      </c>
      <c r="Q54" s="54">
        <v>1581.11</v>
      </c>
      <c r="R54" s="54">
        <v>0</v>
      </c>
      <c r="S54" s="54">
        <v>152.09</v>
      </c>
      <c r="T54" s="54">
        <v>0</v>
      </c>
      <c r="U54" s="54">
        <v>0</v>
      </c>
      <c r="V54" s="54">
        <v>204.75</v>
      </c>
      <c r="W54" s="54">
        <v>0</v>
      </c>
      <c r="X54" s="54">
        <v>367.23999999999995</v>
      </c>
      <c r="Y54" s="54">
        <v>52.64</v>
      </c>
      <c r="Z54" s="54">
        <v>620.26</v>
      </c>
      <c r="AA54" s="54">
        <v>0</v>
      </c>
      <c r="AB54" s="54">
        <v>1042.29</v>
      </c>
      <c r="AC54" s="54">
        <v>74.48</v>
      </c>
      <c r="AD54" s="54">
        <v>18.409999999999968</v>
      </c>
      <c r="AE54" s="54">
        <v>0</v>
      </c>
    </row>
    <row r="55" spans="2:31" hidden="1" outlineLevel="2">
      <c r="B55" s="53" t="s">
        <v>368</v>
      </c>
      <c r="C55" s="53" t="s">
        <v>141</v>
      </c>
      <c r="D55" s="53" t="s">
        <v>142</v>
      </c>
      <c r="E55" s="54">
        <f t="shared" si="6"/>
        <v>1150014.2200000002</v>
      </c>
      <c r="F55" s="54">
        <v>55536.61</v>
      </c>
      <c r="G55" s="54">
        <v>4333.07</v>
      </c>
      <c r="H55" s="54">
        <v>3205.22</v>
      </c>
      <c r="I55" s="54">
        <v>36122.75</v>
      </c>
      <c r="J55" s="54">
        <v>75201.69</v>
      </c>
      <c r="K55" s="54">
        <v>0</v>
      </c>
      <c r="L55" s="54">
        <v>573758.62</v>
      </c>
      <c r="M55" s="54">
        <v>36628.82</v>
      </c>
      <c r="N55" s="54">
        <v>121169.28</v>
      </c>
      <c r="O55" s="54">
        <v>13862.869999999999</v>
      </c>
      <c r="P55" s="54">
        <v>60268.15</v>
      </c>
      <c r="Q55" s="54">
        <v>30016.26</v>
      </c>
      <c r="R55" s="54">
        <v>65028.460000000006</v>
      </c>
      <c r="S55" s="54">
        <v>2436.19</v>
      </c>
      <c r="T55" s="54">
        <v>0</v>
      </c>
      <c r="U55" s="54">
        <v>0</v>
      </c>
      <c r="V55" s="54">
        <v>0</v>
      </c>
      <c r="W55" s="54">
        <v>35543.380000000005</v>
      </c>
      <c r="X55" s="54">
        <v>0</v>
      </c>
      <c r="Y55" s="54">
        <v>17456.5</v>
      </c>
      <c r="Z55" s="54">
        <v>9935.83</v>
      </c>
      <c r="AA55" s="54">
        <v>0</v>
      </c>
      <c r="AB55" s="54">
        <v>0</v>
      </c>
      <c r="AC55" s="54">
        <v>1081.5899999999999</v>
      </c>
      <c r="AD55" s="54">
        <v>8428.93</v>
      </c>
      <c r="AE55" s="54">
        <v>0</v>
      </c>
    </row>
    <row r="56" spans="2:31" hidden="1" outlineLevel="2">
      <c r="B56" s="53" t="s">
        <v>368</v>
      </c>
      <c r="C56" s="53" t="s">
        <v>186</v>
      </c>
      <c r="D56" s="53" t="s">
        <v>187</v>
      </c>
      <c r="E56" s="54">
        <f t="shared" si="6"/>
        <v>40370.620000000003</v>
      </c>
      <c r="F56" s="54">
        <v>0</v>
      </c>
      <c r="G56" s="54">
        <v>0</v>
      </c>
      <c r="H56" s="54">
        <v>0</v>
      </c>
      <c r="I56" s="54">
        <v>40370.620000000003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  <c r="W56" s="54">
        <v>0</v>
      </c>
      <c r="X56" s="54">
        <v>0</v>
      </c>
      <c r="Y56" s="54">
        <v>0</v>
      </c>
      <c r="Z56" s="54">
        <v>0</v>
      </c>
      <c r="AA56" s="54">
        <v>0</v>
      </c>
      <c r="AB56" s="54">
        <v>0</v>
      </c>
      <c r="AC56" s="54">
        <v>0</v>
      </c>
      <c r="AD56" s="54">
        <v>0</v>
      </c>
      <c r="AE56" s="54">
        <v>0</v>
      </c>
    </row>
    <row r="57" spans="2:31" hidden="1" outlineLevel="2">
      <c r="B57" s="53" t="s">
        <v>368</v>
      </c>
      <c r="C57" s="53" t="s">
        <v>188</v>
      </c>
      <c r="D57" s="53" t="s">
        <v>189</v>
      </c>
      <c r="E57" s="54">
        <f t="shared" si="6"/>
        <v>4853957.9700000007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>
        <v>4637547.4200000009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  <c r="W57" s="54">
        <v>0</v>
      </c>
      <c r="X57" s="54">
        <v>0</v>
      </c>
      <c r="Y57" s="54">
        <v>216410.55</v>
      </c>
      <c r="Z57" s="54">
        <v>0</v>
      </c>
      <c r="AA57" s="54">
        <v>0</v>
      </c>
      <c r="AB57" s="54">
        <v>0</v>
      </c>
      <c r="AC57" s="54">
        <v>0</v>
      </c>
      <c r="AD57" s="54">
        <v>0</v>
      </c>
      <c r="AE57" s="54">
        <v>0</v>
      </c>
    </row>
    <row r="58" spans="2:31" hidden="1" outlineLevel="2">
      <c r="B58" s="53" t="s">
        <v>368</v>
      </c>
      <c r="C58" s="53" t="s">
        <v>190</v>
      </c>
      <c r="D58" s="53" t="s">
        <v>191</v>
      </c>
      <c r="E58" s="54">
        <f t="shared" si="6"/>
        <v>757147.2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4">
        <v>0</v>
      </c>
      <c r="M58" s="54">
        <v>0</v>
      </c>
      <c r="N58" s="54">
        <v>718620.97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  <c r="W58" s="54">
        <v>0</v>
      </c>
      <c r="X58" s="54">
        <v>0</v>
      </c>
      <c r="Y58" s="54">
        <v>0</v>
      </c>
      <c r="Z58" s="54">
        <v>0</v>
      </c>
      <c r="AA58" s="54">
        <v>0</v>
      </c>
      <c r="AB58" s="54">
        <v>0</v>
      </c>
      <c r="AC58" s="54">
        <v>38526.230000000003</v>
      </c>
      <c r="AD58" s="54">
        <v>0</v>
      </c>
      <c r="AE58" s="54">
        <v>0</v>
      </c>
    </row>
    <row r="59" spans="2:31" hidden="1" outlineLevel="2">
      <c r="B59" s="53" t="s">
        <v>368</v>
      </c>
      <c r="C59" s="53" t="s">
        <v>192</v>
      </c>
      <c r="D59" s="53" t="s">
        <v>193</v>
      </c>
      <c r="E59" s="54">
        <f t="shared" si="6"/>
        <v>5402.46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4">
        <v>0</v>
      </c>
      <c r="M59" s="54">
        <v>0</v>
      </c>
      <c r="N59" s="54">
        <v>2822.92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  <c r="W59" s="54">
        <v>0</v>
      </c>
      <c r="X59" s="54">
        <v>0</v>
      </c>
      <c r="Y59" s="54">
        <v>0</v>
      </c>
      <c r="Z59" s="54">
        <v>0</v>
      </c>
      <c r="AA59" s="54">
        <v>0</v>
      </c>
      <c r="AB59" s="54">
        <v>0</v>
      </c>
      <c r="AC59" s="54">
        <v>2579.54</v>
      </c>
      <c r="AD59" s="54">
        <v>0</v>
      </c>
      <c r="AE59" s="54">
        <v>0</v>
      </c>
    </row>
    <row r="60" spans="2:31" hidden="1" outlineLevel="2">
      <c r="B60" s="53" t="s">
        <v>368</v>
      </c>
      <c r="C60" s="53" t="s">
        <v>194</v>
      </c>
      <c r="D60" s="53" t="s">
        <v>195</v>
      </c>
      <c r="E60" s="54">
        <f t="shared" si="6"/>
        <v>5056350.87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5056350.87</v>
      </c>
      <c r="V60" s="54">
        <v>0</v>
      </c>
      <c r="W60" s="54">
        <v>0</v>
      </c>
      <c r="X60" s="54">
        <v>0</v>
      </c>
      <c r="Y60" s="54">
        <v>0</v>
      </c>
      <c r="Z60" s="54">
        <v>0</v>
      </c>
      <c r="AA60" s="54">
        <v>0</v>
      </c>
      <c r="AB60" s="54">
        <v>0</v>
      </c>
      <c r="AC60" s="54">
        <v>0</v>
      </c>
      <c r="AD60" s="54">
        <v>0</v>
      </c>
      <c r="AE60" s="54">
        <v>0</v>
      </c>
    </row>
    <row r="61" spans="2:31" hidden="1" outlineLevel="2">
      <c r="B61" s="53" t="s">
        <v>368</v>
      </c>
      <c r="C61" s="53" t="s">
        <v>196</v>
      </c>
      <c r="D61" s="53" t="s">
        <v>197</v>
      </c>
      <c r="E61" s="54">
        <f t="shared" si="6"/>
        <v>42.230000000000004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  <c r="W61" s="54">
        <v>0</v>
      </c>
      <c r="X61" s="54">
        <v>0</v>
      </c>
      <c r="Y61" s="54">
        <v>0</v>
      </c>
      <c r="Z61" s="54">
        <v>0</v>
      </c>
      <c r="AA61" s="54">
        <v>0</v>
      </c>
      <c r="AB61" s="54">
        <v>1.34</v>
      </c>
      <c r="AC61" s="54">
        <v>40.89</v>
      </c>
      <c r="AD61" s="54">
        <v>0</v>
      </c>
      <c r="AE61" s="54">
        <v>0</v>
      </c>
    </row>
    <row r="62" spans="2:31" hidden="1" outlineLevel="2">
      <c r="B62" s="53" t="s">
        <v>368</v>
      </c>
      <c r="C62" s="53" t="s">
        <v>198</v>
      </c>
      <c r="D62" s="53" t="s">
        <v>199</v>
      </c>
      <c r="E62" s="54">
        <f t="shared" si="6"/>
        <v>76062.399999999994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  <c r="W62" s="54">
        <v>0</v>
      </c>
      <c r="X62" s="54">
        <v>0</v>
      </c>
      <c r="Y62" s="54">
        <v>0</v>
      </c>
      <c r="Z62" s="54">
        <v>0</v>
      </c>
      <c r="AA62" s="54">
        <v>0</v>
      </c>
      <c r="AB62" s="54">
        <v>0</v>
      </c>
      <c r="AC62" s="54">
        <v>76062.399999999994</v>
      </c>
      <c r="AD62" s="54">
        <v>0</v>
      </c>
      <c r="AE62" s="54">
        <v>0</v>
      </c>
    </row>
    <row r="63" spans="2:31" hidden="1" outlineLevel="2">
      <c r="B63" s="53" t="s">
        <v>368</v>
      </c>
      <c r="C63" s="53" t="s">
        <v>200</v>
      </c>
      <c r="D63" s="53" t="s">
        <v>201</v>
      </c>
      <c r="E63" s="54">
        <f t="shared" si="6"/>
        <v>60672.189999999995</v>
      </c>
      <c r="F63" s="54">
        <v>0</v>
      </c>
      <c r="G63" s="54">
        <v>0</v>
      </c>
      <c r="H63" s="54">
        <v>0</v>
      </c>
      <c r="I63" s="54">
        <v>0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  <c r="W63" s="54">
        <v>0</v>
      </c>
      <c r="X63" s="54">
        <v>0</v>
      </c>
      <c r="Y63" s="54">
        <v>0</v>
      </c>
      <c r="Z63" s="54">
        <v>0</v>
      </c>
      <c r="AA63" s="54">
        <v>0</v>
      </c>
      <c r="AB63" s="54">
        <v>4799.0199999999995</v>
      </c>
      <c r="AC63" s="54">
        <v>55873.17</v>
      </c>
      <c r="AD63" s="54">
        <v>0</v>
      </c>
      <c r="AE63" s="54">
        <v>0</v>
      </c>
    </row>
    <row r="64" spans="2:31" hidden="1" outlineLevel="2">
      <c r="B64" s="53" t="s">
        <v>368</v>
      </c>
      <c r="C64" s="53" t="s">
        <v>266</v>
      </c>
      <c r="D64" s="53" t="s">
        <v>267</v>
      </c>
      <c r="E64" s="54">
        <f t="shared" si="6"/>
        <v>2232.8200000000002</v>
      </c>
      <c r="F64" s="54">
        <v>0</v>
      </c>
      <c r="G64" s="54">
        <v>0</v>
      </c>
      <c r="H64" s="54">
        <v>2232.8200000000002</v>
      </c>
      <c r="I64" s="54">
        <v>0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  <c r="W64" s="54">
        <v>0</v>
      </c>
      <c r="X64" s="54">
        <v>0</v>
      </c>
      <c r="Y64" s="54">
        <v>0</v>
      </c>
      <c r="Z64" s="54">
        <v>0</v>
      </c>
      <c r="AA64" s="54">
        <v>0</v>
      </c>
      <c r="AB64" s="54">
        <v>0</v>
      </c>
      <c r="AC64" s="54">
        <v>0</v>
      </c>
      <c r="AD64" s="54">
        <v>0</v>
      </c>
      <c r="AE64" s="54">
        <v>0</v>
      </c>
    </row>
    <row r="65" spans="2:31" hidden="1" outlineLevel="2">
      <c r="B65" s="53" t="s">
        <v>368</v>
      </c>
      <c r="C65" s="53" t="s">
        <v>270</v>
      </c>
      <c r="D65" s="53" t="s">
        <v>271</v>
      </c>
      <c r="E65" s="54">
        <f t="shared" si="6"/>
        <v>98316.500000000015</v>
      </c>
      <c r="F65" s="54">
        <v>3720.44</v>
      </c>
      <c r="G65" s="54">
        <v>3101.84</v>
      </c>
      <c r="H65" s="54">
        <v>0</v>
      </c>
      <c r="I65" s="54">
        <v>0</v>
      </c>
      <c r="J65" s="54">
        <v>0</v>
      </c>
      <c r="K65" s="54">
        <v>0</v>
      </c>
      <c r="L65" s="54">
        <v>0</v>
      </c>
      <c r="M65" s="54">
        <v>0</v>
      </c>
      <c r="N65" s="54">
        <v>86735.37000000001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  <c r="W65" s="54">
        <v>0</v>
      </c>
      <c r="X65" s="54">
        <v>0</v>
      </c>
      <c r="Y65" s="54">
        <v>0</v>
      </c>
      <c r="Z65" s="54">
        <v>0</v>
      </c>
      <c r="AA65" s="54">
        <v>0</v>
      </c>
      <c r="AB65" s="54">
        <v>3904.8300000000004</v>
      </c>
      <c r="AC65" s="54">
        <v>854.02</v>
      </c>
      <c r="AD65" s="54">
        <v>0</v>
      </c>
      <c r="AE65" s="54">
        <v>0</v>
      </c>
    </row>
    <row r="66" spans="2:31" hidden="1" outlineLevel="2">
      <c r="B66" s="53" t="s">
        <v>368</v>
      </c>
      <c r="C66" s="53" t="s">
        <v>274</v>
      </c>
      <c r="D66" s="53" t="s">
        <v>275</v>
      </c>
      <c r="E66" s="54">
        <f t="shared" si="6"/>
        <v>2.2799999999999998</v>
      </c>
      <c r="F66" s="54">
        <v>0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  <c r="W66" s="54">
        <v>0</v>
      </c>
      <c r="X66" s="54">
        <v>0</v>
      </c>
      <c r="Y66" s="54">
        <v>2.2799999999999998</v>
      </c>
      <c r="Z66" s="54">
        <v>0</v>
      </c>
      <c r="AA66" s="54">
        <v>0</v>
      </c>
      <c r="AB66" s="54">
        <v>0</v>
      </c>
      <c r="AC66" s="54">
        <v>0</v>
      </c>
      <c r="AD66" s="54">
        <v>0</v>
      </c>
      <c r="AE66" s="54">
        <v>0</v>
      </c>
    </row>
    <row r="67" spans="2:31" hidden="1" outlineLevel="2">
      <c r="B67" s="53" t="s">
        <v>368</v>
      </c>
      <c r="C67" s="53" t="s">
        <v>276</v>
      </c>
      <c r="D67" s="53" t="s">
        <v>277</v>
      </c>
      <c r="E67" s="54">
        <f t="shared" si="6"/>
        <v>548.82000000000005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  <c r="W67" s="54">
        <v>0</v>
      </c>
      <c r="X67" s="54">
        <v>0</v>
      </c>
      <c r="Y67" s="54">
        <v>548.82000000000005</v>
      </c>
      <c r="Z67" s="54">
        <v>0</v>
      </c>
      <c r="AA67" s="54">
        <v>0</v>
      </c>
      <c r="AB67" s="54">
        <v>0</v>
      </c>
      <c r="AC67" s="54">
        <v>0</v>
      </c>
      <c r="AD67" s="54">
        <v>0</v>
      </c>
      <c r="AE67" s="54">
        <v>0</v>
      </c>
    </row>
    <row r="68" spans="2:31" hidden="1" outlineLevel="2">
      <c r="B68" s="53" t="s">
        <v>368</v>
      </c>
      <c r="C68" s="53" t="s">
        <v>278</v>
      </c>
      <c r="D68" s="53" t="s">
        <v>279</v>
      </c>
      <c r="E68" s="54">
        <f t="shared" si="6"/>
        <v>18857.3</v>
      </c>
      <c r="F68" s="54">
        <v>0</v>
      </c>
      <c r="G68" s="54">
        <v>0</v>
      </c>
      <c r="H68" s="54">
        <v>0</v>
      </c>
      <c r="I68" s="54">
        <v>0</v>
      </c>
      <c r="J68" s="54">
        <v>0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12843.02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  <c r="W68" s="54">
        <v>0</v>
      </c>
      <c r="X68" s="54">
        <v>0</v>
      </c>
      <c r="Y68" s="54">
        <v>6014.28</v>
      </c>
      <c r="Z68" s="54">
        <v>0</v>
      </c>
      <c r="AA68" s="54">
        <v>0</v>
      </c>
      <c r="AB68" s="54">
        <v>0</v>
      </c>
      <c r="AC68" s="54">
        <v>0</v>
      </c>
      <c r="AD68" s="54">
        <v>0</v>
      </c>
      <c r="AE68" s="54">
        <v>0</v>
      </c>
    </row>
    <row r="69" spans="2:31" hidden="1" outlineLevel="2">
      <c r="B69" s="53" t="s">
        <v>368</v>
      </c>
      <c r="C69" s="53" t="s">
        <v>280</v>
      </c>
      <c r="D69" s="53" t="s">
        <v>281</v>
      </c>
      <c r="E69" s="54">
        <f t="shared" si="6"/>
        <v>735598.77</v>
      </c>
      <c r="F69" s="54">
        <v>0</v>
      </c>
      <c r="G69" s="54">
        <v>0</v>
      </c>
      <c r="H69" s="54">
        <v>0</v>
      </c>
      <c r="I69" s="54">
        <v>0</v>
      </c>
      <c r="J69" s="54">
        <v>0</v>
      </c>
      <c r="K69" s="54">
        <v>0</v>
      </c>
      <c r="L69" s="54">
        <v>0</v>
      </c>
      <c r="M69" s="54">
        <v>307446.08</v>
      </c>
      <c r="N69" s="54">
        <v>0</v>
      </c>
      <c r="O69" s="54">
        <v>0</v>
      </c>
      <c r="P69" s="54">
        <v>428152.69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  <c r="W69" s="54">
        <v>0</v>
      </c>
      <c r="X69" s="54">
        <v>0</v>
      </c>
      <c r="Y69" s="54">
        <v>0</v>
      </c>
      <c r="Z69" s="54">
        <v>0</v>
      </c>
      <c r="AA69" s="54">
        <v>0</v>
      </c>
      <c r="AB69" s="54">
        <v>0</v>
      </c>
      <c r="AC69" s="54">
        <v>0</v>
      </c>
      <c r="AD69" s="54">
        <v>0</v>
      </c>
      <c r="AE69" s="54">
        <v>0</v>
      </c>
    </row>
    <row r="70" spans="2:31" hidden="1" outlineLevel="2">
      <c r="B70" s="53" t="s">
        <v>368</v>
      </c>
      <c r="C70" s="53" t="s">
        <v>282</v>
      </c>
      <c r="D70" s="53" t="s">
        <v>283</v>
      </c>
      <c r="E70" s="54">
        <f t="shared" si="6"/>
        <v>11734.94</v>
      </c>
      <c r="F70" s="54">
        <v>0</v>
      </c>
      <c r="G70" s="54">
        <v>0</v>
      </c>
      <c r="H70" s="54">
        <v>0</v>
      </c>
      <c r="I70" s="54">
        <v>0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  <c r="W70" s="54">
        <v>0</v>
      </c>
      <c r="X70" s="54">
        <v>0</v>
      </c>
      <c r="Y70" s="54">
        <v>11734.94</v>
      </c>
      <c r="Z70" s="54">
        <v>0</v>
      </c>
      <c r="AA70" s="54">
        <v>0</v>
      </c>
      <c r="AB70" s="54">
        <v>0</v>
      </c>
      <c r="AC70" s="54">
        <v>0</v>
      </c>
      <c r="AD70" s="54">
        <v>0</v>
      </c>
      <c r="AE70" s="54">
        <v>0</v>
      </c>
    </row>
    <row r="71" spans="2:31" hidden="1" outlineLevel="2">
      <c r="B71" s="53" t="s">
        <v>368</v>
      </c>
      <c r="C71" s="53" t="s">
        <v>284</v>
      </c>
      <c r="D71" s="53" t="s">
        <v>285</v>
      </c>
      <c r="E71" s="54">
        <f t="shared" si="6"/>
        <v>444.8</v>
      </c>
      <c r="F71" s="54">
        <v>0</v>
      </c>
      <c r="G71" s="54">
        <v>0</v>
      </c>
      <c r="H71" s="54">
        <v>0</v>
      </c>
      <c r="I71" s="54">
        <v>0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  <c r="W71" s="54">
        <v>0</v>
      </c>
      <c r="X71" s="54">
        <v>0</v>
      </c>
      <c r="Y71" s="54">
        <v>0</v>
      </c>
      <c r="Z71" s="54">
        <v>0</v>
      </c>
      <c r="AA71" s="54">
        <v>0</v>
      </c>
      <c r="AB71" s="54">
        <v>0</v>
      </c>
      <c r="AC71" s="54">
        <v>444.8</v>
      </c>
      <c r="AD71" s="54">
        <v>0</v>
      </c>
      <c r="AE71" s="54">
        <v>0</v>
      </c>
    </row>
    <row r="72" spans="2:31" hidden="1" outlineLevel="2">
      <c r="B72" s="53" t="s">
        <v>368</v>
      </c>
      <c r="C72" s="53" t="s">
        <v>286</v>
      </c>
      <c r="D72" s="53" t="s">
        <v>287</v>
      </c>
      <c r="E72" s="54">
        <f t="shared" si="6"/>
        <v>42578.6</v>
      </c>
      <c r="F72" s="54">
        <v>0</v>
      </c>
      <c r="G72" s="54">
        <v>0</v>
      </c>
      <c r="H72" s="54">
        <v>0</v>
      </c>
      <c r="I72" s="54">
        <v>0</v>
      </c>
      <c r="J72" s="54">
        <v>0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  <c r="W72" s="54">
        <v>0</v>
      </c>
      <c r="X72" s="54">
        <v>0</v>
      </c>
      <c r="Y72" s="54">
        <v>0</v>
      </c>
      <c r="Z72" s="54">
        <v>0</v>
      </c>
      <c r="AA72" s="54">
        <v>0</v>
      </c>
      <c r="AB72" s="54">
        <v>0</v>
      </c>
      <c r="AC72" s="54">
        <v>0</v>
      </c>
      <c r="AD72" s="54">
        <v>0</v>
      </c>
      <c r="AE72" s="54">
        <v>42578.6</v>
      </c>
    </row>
    <row r="73" spans="2:31" hidden="1" outlineLevel="2">
      <c r="B73" s="53" t="s">
        <v>368</v>
      </c>
      <c r="C73" s="53" t="s">
        <v>288</v>
      </c>
      <c r="D73" s="53" t="s">
        <v>289</v>
      </c>
      <c r="E73" s="54">
        <f t="shared" si="6"/>
        <v>96781.48</v>
      </c>
      <c r="F73" s="54">
        <v>0</v>
      </c>
      <c r="G73" s="54">
        <v>0</v>
      </c>
      <c r="H73" s="54">
        <v>0</v>
      </c>
      <c r="I73" s="54">
        <v>0</v>
      </c>
      <c r="J73" s="54">
        <v>0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94583.51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  <c r="W73" s="54">
        <v>0</v>
      </c>
      <c r="X73" s="54">
        <v>0</v>
      </c>
      <c r="Y73" s="54">
        <v>1582.94</v>
      </c>
      <c r="Z73" s="54">
        <v>0</v>
      </c>
      <c r="AA73" s="54">
        <v>0</v>
      </c>
      <c r="AB73" s="54">
        <v>0</v>
      </c>
      <c r="AC73" s="54">
        <v>615.03</v>
      </c>
      <c r="AD73" s="54">
        <v>0</v>
      </c>
      <c r="AE73" s="54">
        <v>0</v>
      </c>
    </row>
    <row r="74" spans="2:31" hidden="1" outlineLevel="2">
      <c r="B74" s="53" t="s">
        <v>368</v>
      </c>
      <c r="C74" s="53" t="s">
        <v>290</v>
      </c>
      <c r="D74" s="53" t="s">
        <v>291</v>
      </c>
      <c r="E74" s="54">
        <f t="shared" si="6"/>
        <v>8802.77</v>
      </c>
      <c r="F74" s="54">
        <v>0</v>
      </c>
      <c r="G74" s="54">
        <v>0</v>
      </c>
      <c r="H74" s="54">
        <v>0</v>
      </c>
      <c r="I74" s="54">
        <v>8802.77</v>
      </c>
      <c r="J74" s="54">
        <v>0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  <c r="W74" s="54">
        <v>0</v>
      </c>
      <c r="X74" s="54">
        <v>0</v>
      </c>
      <c r="Y74" s="54">
        <v>0</v>
      </c>
      <c r="Z74" s="54">
        <v>0</v>
      </c>
      <c r="AA74" s="54">
        <v>0</v>
      </c>
      <c r="AB74" s="54">
        <v>0</v>
      </c>
      <c r="AC74" s="54">
        <v>0</v>
      </c>
      <c r="AD74" s="54">
        <v>0</v>
      </c>
      <c r="AE74" s="54">
        <v>0</v>
      </c>
    </row>
    <row r="75" spans="2:31" hidden="1" outlineLevel="2">
      <c r="B75" s="53" t="s">
        <v>368</v>
      </c>
      <c r="C75" s="53" t="s">
        <v>292</v>
      </c>
      <c r="D75" s="53" t="s">
        <v>293</v>
      </c>
      <c r="E75" s="54">
        <f t="shared" si="6"/>
        <v>78.94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  <c r="W75" s="54">
        <v>78.94</v>
      </c>
      <c r="X75" s="54">
        <v>0</v>
      </c>
      <c r="Y75" s="54">
        <v>0</v>
      </c>
      <c r="Z75" s="54">
        <v>0</v>
      </c>
      <c r="AA75" s="54">
        <v>0</v>
      </c>
      <c r="AB75" s="54">
        <v>0</v>
      </c>
      <c r="AC75" s="54">
        <v>0</v>
      </c>
      <c r="AD75" s="54">
        <v>0</v>
      </c>
      <c r="AE75" s="54">
        <v>0</v>
      </c>
    </row>
    <row r="76" spans="2:31" hidden="1" outlineLevel="2">
      <c r="B76" s="53" t="s">
        <v>368</v>
      </c>
      <c r="C76" s="53" t="s">
        <v>294</v>
      </c>
      <c r="D76" s="53" t="s">
        <v>295</v>
      </c>
      <c r="E76" s="54">
        <f t="shared" si="6"/>
        <v>1353.17</v>
      </c>
      <c r="F76" s="54">
        <v>0</v>
      </c>
      <c r="G76" s="54">
        <v>0</v>
      </c>
      <c r="H76" s="54">
        <v>1353.17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  <c r="W76" s="54">
        <v>0</v>
      </c>
      <c r="X76" s="54">
        <v>0</v>
      </c>
      <c r="Y76" s="54">
        <v>0</v>
      </c>
      <c r="Z76" s="54">
        <v>0</v>
      </c>
      <c r="AA76" s="54">
        <v>0</v>
      </c>
      <c r="AB76" s="54">
        <v>0</v>
      </c>
      <c r="AC76" s="54">
        <v>0</v>
      </c>
      <c r="AD76" s="54">
        <v>0</v>
      </c>
      <c r="AE76" s="54">
        <v>0</v>
      </c>
    </row>
    <row r="77" spans="2:31" hidden="1" outlineLevel="2">
      <c r="B77" s="53" t="s">
        <v>368</v>
      </c>
      <c r="C77" s="53" t="s">
        <v>296</v>
      </c>
      <c r="D77" s="53" t="s">
        <v>297</v>
      </c>
      <c r="E77" s="54">
        <f t="shared" si="6"/>
        <v>12242.73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  <c r="W77" s="54">
        <v>0</v>
      </c>
      <c r="X77" s="54">
        <v>0</v>
      </c>
      <c r="Y77" s="54">
        <v>0</v>
      </c>
      <c r="Z77" s="54">
        <v>12242.73</v>
      </c>
      <c r="AA77" s="54">
        <v>0</v>
      </c>
      <c r="AB77" s="54">
        <v>0</v>
      </c>
      <c r="AC77" s="54">
        <v>0</v>
      </c>
      <c r="AD77" s="54">
        <v>0</v>
      </c>
      <c r="AE77" s="54">
        <v>0</v>
      </c>
    </row>
    <row r="78" spans="2:31" hidden="1" outlineLevel="2">
      <c r="B78" s="53" t="s">
        <v>368</v>
      </c>
      <c r="C78" s="53" t="s">
        <v>299</v>
      </c>
      <c r="D78" s="53" t="s">
        <v>300</v>
      </c>
      <c r="E78" s="54">
        <f t="shared" si="6"/>
        <v>64161.34</v>
      </c>
      <c r="F78" s="54">
        <v>0</v>
      </c>
      <c r="G78" s="54">
        <v>0</v>
      </c>
      <c r="H78" s="54">
        <v>64161.34</v>
      </c>
      <c r="I78" s="54">
        <v>0</v>
      </c>
      <c r="J78" s="54">
        <v>0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  <c r="W78" s="54">
        <v>0</v>
      </c>
      <c r="X78" s="54">
        <v>0</v>
      </c>
      <c r="Y78" s="54">
        <v>0</v>
      </c>
      <c r="Z78" s="54">
        <v>0</v>
      </c>
      <c r="AA78" s="54">
        <v>0</v>
      </c>
      <c r="AB78" s="54">
        <v>0</v>
      </c>
      <c r="AC78" s="54">
        <v>0</v>
      </c>
      <c r="AD78" s="54">
        <v>0</v>
      </c>
      <c r="AE78" s="54">
        <v>0</v>
      </c>
    </row>
    <row r="79" spans="2:31" hidden="1" outlineLevel="2">
      <c r="B79" s="53" t="s">
        <v>368</v>
      </c>
      <c r="C79" s="53" t="s">
        <v>303</v>
      </c>
      <c r="D79" s="53" t="s">
        <v>304</v>
      </c>
      <c r="E79" s="54">
        <f t="shared" si="6"/>
        <v>281044.99</v>
      </c>
      <c r="F79" s="54">
        <v>0</v>
      </c>
      <c r="G79" s="54">
        <v>0</v>
      </c>
      <c r="H79" s="54">
        <v>0</v>
      </c>
      <c r="I79" s="54">
        <v>0</v>
      </c>
      <c r="J79" s="54">
        <v>0</v>
      </c>
      <c r="K79" s="54">
        <v>0</v>
      </c>
      <c r="L79" s="54">
        <v>0</v>
      </c>
      <c r="M79" s="54">
        <v>0</v>
      </c>
      <c r="N79" s="54">
        <v>265672.37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  <c r="W79" s="54">
        <v>0</v>
      </c>
      <c r="X79" s="54">
        <v>0</v>
      </c>
      <c r="Y79" s="54">
        <v>0</v>
      </c>
      <c r="Z79" s="54">
        <v>0</v>
      </c>
      <c r="AA79" s="54">
        <v>0</v>
      </c>
      <c r="AB79" s="54">
        <v>0</v>
      </c>
      <c r="AC79" s="54">
        <v>15372.62</v>
      </c>
      <c r="AD79" s="54">
        <v>0</v>
      </c>
      <c r="AE79" s="54">
        <v>0</v>
      </c>
    </row>
    <row r="80" spans="2:31" hidden="1" outlineLevel="2">
      <c r="B80" s="53" t="s">
        <v>368</v>
      </c>
      <c r="C80" s="53" t="s">
        <v>306</v>
      </c>
      <c r="D80" s="53" t="s">
        <v>307</v>
      </c>
      <c r="E80" s="54">
        <f t="shared" si="6"/>
        <v>5794.26</v>
      </c>
      <c r="F80" s="54">
        <v>0</v>
      </c>
      <c r="G80" s="54">
        <v>0</v>
      </c>
      <c r="H80" s="54">
        <v>0</v>
      </c>
      <c r="I80" s="54">
        <v>5794.26</v>
      </c>
      <c r="J80" s="54">
        <v>0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  <c r="W80" s="54">
        <v>0</v>
      </c>
      <c r="X80" s="54">
        <v>0</v>
      </c>
      <c r="Y80" s="54">
        <v>0</v>
      </c>
      <c r="Z80" s="54">
        <v>0</v>
      </c>
      <c r="AA80" s="54">
        <v>0</v>
      </c>
      <c r="AB80" s="54">
        <v>0</v>
      </c>
      <c r="AC80" s="54">
        <v>0</v>
      </c>
      <c r="AD80" s="54">
        <v>0</v>
      </c>
      <c r="AE80" s="54">
        <v>0</v>
      </c>
    </row>
    <row r="81" spans="2:31" hidden="1" outlineLevel="2">
      <c r="B81" s="53" t="s">
        <v>368</v>
      </c>
      <c r="C81" s="53" t="s">
        <v>308</v>
      </c>
      <c r="D81" s="53" t="s">
        <v>309</v>
      </c>
      <c r="E81" s="54">
        <f t="shared" si="6"/>
        <v>4354.5600000000004</v>
      </c>
      <c r="F81" s="54">
        <v>0</v>
      </c>
      <c r="G81" s="54">
        <v>0</v>
      </c>
      <c r="H81" s="54">
        <v>0</v>
      </c>
      <c r="I81" s="54">
        <v>0</v>
      </c>
      <c r="J81" s="54">
        <v>0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  <c r="W81" s="54">
        <v>0</v>
      </c>
      <c r="X81" s="54">
        <v>0</v>
      </c>
      <c r="Y81" s="54">
        <v>4354.5600000000004</v>
      </c>
      <c r="Z81" s="54">
        <v>0</v>
      </c>
      <c r="AA81" s="54">
        <v>0</v>
      </c>
      <c r="AB81" s="54">
        <v>0</v>
      </c>
      <c r="AC81" s="54">
        <v>0</v>
      </c>
      <c r="AD81" s="54">
        <v>0</v>
      </c>
      <c r="AE81" s="54">
        <v>0</v>
      </c>
    </row>
    <row r="82" spans="2:31" hidden="1" outlineLevel="2">
      <c r="B82" s="53" t="s">
        <v>368</v>
      </c>
      <c r="C82" s="53" t="s">
        <v>310</v>
      </c>
      <c r="D82" s="53" t="s">
        <v>298</v>
      </c>
      <c r="E82" s="54">
        <f t="shared" si="6"/>
        <v>255955.63999999998</v>
      </c>
      <c r="F82" s="54">
        <v>0</v>
      </c>
      <c r="G82" s="54">
        <v>28046.78</v>
      </c>
      <c r="H82" s="54">
        <v>0</v>
      </c>
      <c r="I82" s="54">
        <v>0</v>
      </c>
      <c r="J82" s="54">
        <v>0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  <c r="W82" s="54">
        <v>0</v>
      </c>
      <c r="X82" s="54">
        <v>0</v>
      </c>
      <c r="Y82" s="54">
        <v>0</v>
      </c>
      <c r="Z82" s="54">
        <v>0</v>
      </c>
      <c r="AA82" s="54">
        <v>0</v>
      </c>
      <c r="AB82" s="54">
        <v>0</v>
      </c>
      <c r="AC82" s="54">
        <v>227908.86</v>
      </c>
      <c r="AD82" s="54">
        <v>0</v>
      </c>
      <c r="AE82" s="54">
        <v>0</v>
      </c>
    </row>
    <row r="83" spans="2:31" hidden="1" outlineLevel="2">
      <c r="B83" s="53" t="s">
        <v>368</v>
      </c>
      <c r="C83" s="53" t="s">
        <v>311</v>
      </c>
      <c r="D83" s="53" t="s">
        <v>301</v>
      </c>
      <c r="E83" s="54">
        <f t="shared" si="6"/>
        <v>2076.33</v>
      </c>
      <c r="F83" s="54">
        <v>0</v>
      </c>
      <c r="G83" s="54">
        <v>0</v>
      </c>
      <c r="H83" s="54">
        <v>0</v>
      </c>
      <c r="I83" s="54">
        <v>0</v>
      </c>
      <c r="J83" s="54">
        <v>2076.33</v>
      </c>
      <c r="K83" s="54">
        <v>0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  <c r="W83" s="54">
        <v>0</v>
      </c>
      <c r="X83" s="54">
        <v>0</v>
      </c>
      <c r="Y83" s="54">
        <v>0</v>
      </c>
      <c r="Z83" s="54">
        <v>0</v>
      </c>
      <c r="AA83" s="54">
        <v>0</v>
      </c>
      <c r="AB83" s="54">
        <v>0</v>
      </c>
      <c r="AC83" s="54">
        <v>0</v>
      </c>
      <c r="AD83" s="54">
        <v>0</v>
      </c>
      <c r="AE83" s="54">
        <v>0</v>
      </c>
    </row>
    <row r="84" spans="2:31" hidden="1" outlineLevel="2">
      <c r="B84" s="53" t="s">
        <v>368</v>
      </c>
      <c r="C84" s="53" t="s">
        <v>312</v>
      </c>
      <c r="D84" s="53" t="s">
        <v>302</v>
      </c>
      <c r="E84" s="54">
        <f t="shared" si="6"/>
        <v>2051.2599999999998</v>
      </c>
      <c r="F84" s="54">
        <v>0</v>
      </c>
      <c r="G84" s="54">
        <v>0</v>
      </c>
      <c r="H84" s="54">
        <v>0</v>
      </c>
      <c r="I84" s="54">
        <v>0</v>
      </c>
      <c r="J84" s="54">
        <v>2051.2599999999998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  <c r="W84" s="54">
        <v>0</v>
      </c>
      <c r="X84" s="54">
        <v>0</v>
      </c>
      <c r="Y84" s="54">
        <v>0</v>
      </c>
      <c r="Z84" s="54">
        <v>0</v>
      </c>
      <c r="AA84" s="54">
        <v>0</v>
      </c>
      <c r="AB84" s="54">
        <v>0</v>
      </c>
      <c r="AC84" s="54">
        <v>0</v>
      </c>
      <c r="AD84" s="54">
        <v>0</v>
      </c>
      <c r="AE84" s="54">
        <v>0</v>
      </c>
    </row>
    <row r="85" spans="2:31" hidden="1" outlineLevel="2">
      <c r="B85" s="53" t="s">
        <v>368</v>
      </c>
      <c r="C85" s="53" t="s">
        <v>313</v>
      </c>
      <c r="D85" s="53" t="s">
        <v>314</v>
      </c>
      <c r="E85" s="54">
        <f t="shared" si="6"/>
        <v>40570.69</v>
      </c>
      <c r="F85" s="54">
        <v>0</v>
      </c>
      <c r="G85" s="54">
        <v>0</v>
      </c>
      <c r="H85" s="54">
        <v>0</v>
      </c>
      <c r="I85" s="54">
        <v>40570.69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  <c r="W85" s="54">
        <v>0</v>
      </c>
      <c r="X85" s="54">
        <v>0</v>
      </c>
      <c r="Y85" s="54">
        <v>0</v>
      </c>
      <c r="Z85" s="54">
        <v>0</v>
      </c>
      <c r="AA85" s="54">
        <v>0</v>
      </c>
      <c r="AB85" s="54">
        <v>0</v>
      </c>
      <c r="AC85" s="54">
        <v>0</v>
      </c>
      <c r="AD85" s="54">
        <v>0</v>
      </c>
      <c r="AE85" s="54">
        <v>0</v>
      </c>
    </row>
    <row r="86" spans="2:31" hidden="1" outlineLevel="2">
      <c r="B86" s="53" t="s">
        <v>368</v>
      </c>
      <c r="C86" s="53" t="s">
        <v>315</v>
      </c>
      <c r="D86" s="53" t="s">
        <v>316</v>
      </c>
      <c r="E86" s="54">
        <f t="shared" si="6"/>
        <v>12879.67</v>
      </c>
      <c r="F86" s="54">
        <v>0</v>
      </c>
      <c r="G86" s="54">
        <v>0</v>
      </c>
      <c r="H86" s="54">
        <v>0</v>
      </c>
      <c r="I86" s="54">
        <v>0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  <c r="W86" s="54">
        <v>0</v>
      </c>
      <c r="X86" s="54">
        <v>0</v>
      </c>
      <c r="Y86" s="54">
        <v>0</v>
      </c>
      <c r="Z86" s="54">
        <v>12879.67</v>
      </c>
      <c r="AA86" s="54">
        <v>0</v>
      </c>
      <c r="AB86" s="54">
        <v>0</v>
      </c>
      <c r="AC86" s="54">
        <v>0</v>
      </c>
      <c r="AD86" s="54">
        <v>0</v>
      </c>
      <c r="AE86" s="54">
        <v>0</v>
      </c>
    </row>
    <row r="87" spans="2:31" hidden="1" outlineLevel="2">
      <c r="B87" s="53" t="s">
        <v>368</v>
      </c>
      <c r="C87" s="53" t="s">
        <v>317</v>
      </c>
      <c r="D87" s="53" t="s">
        <v>318</v>
      </c>
      <c r="E87" s="54">
        <f t="shared" si="6"/>
        <v>1126.44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  <c r="W87" s="54">
        <v>0</v>
      </c>
      <c r="X87" s="54">
        <v>0</v>
      </c>
      <c r="Y87" s="54">
        <v>1126.44</v>
      </c>
      <c r="Z87" s="54">
        <v>0</v>
      </c>
      <c r="AA87" s="54">
        <v>0</v>
      </c>
      <c r="AB87" s="54">
        <v>0</v>
      </c>
      <c r="AC87" s="54">
        <v>0</v>
      </c>
      <c r="AD87" s="54">
        <v>0</v>
      </c>
      <c r="AE87" s="54">
        <v>0</v>
      </c>
    </row>
    <row r="88" spans="2:31" hidden="1" outlineLevel="2">
      <c r="B88" s="53" t="s">
        <v>368</v>
      </c>
      <c r="C88" s="53" t="s">
        <v>319</v>
      </c>
      <c r="D88" s="53" t="s">
        <v>320</v>
      </c>
      <c r="E88" s="54">
        <f t="shared" si="6"/>
        <v>3802.42</v>
      </c>
      <c r="F88" s="54">
        <v>0</v>
      </c>
      <c r="G88" s="54">
        <v>0</v>
      </c>
      <c r="H88" s="54">
        <v>0</v>
      </c>
      <c r="I88" s="54">
        <v>0</v>
      </c>
      <c r="J88" s="54">
        <v>0</v>
      </c>
      <c r="K88" s="54">
        <v>187.94</v>
      </c>
      <c r="L88" s="54">
        <v>0</v>
      </c>
      <c r="M88" s="54">
        <v>3568.84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  <c r="W88" s="54">
        <v>0</v>
      </c>
      <c r="X88" s="54">
        <v>45.64</v>
      </c>
      <c r="Y88" s="54">
        <v>0</v>
      </c>
      <c r="Z88" s="54">
        <v>0</v>
      </c>
      <c r="AA88" s="54">
        <v>0</v>
      </c>
      <c r="AB88" s="54">
        <v>0</v>
      </c>
      <c r="AC88" s="54">
        <v>0</v>
      </c>
      <c r="AD88" s="54">
        <v>0</v>
      </c>
      <c r="AE88" s="54">
        <v>0</v>
      </c>
    </row>
    <row r="89" spans="2:31" hidden="1" outlineLevel="2">
      <c r="B89" s="53" t="s">
        <v>368</v>
      </c>
      <c r="C89" s="53" t="s">
        <v>322</v>
      </c>
      <c r="D89" s="53" t="s">
        <v>305</v>
      </c>
      <c r="E89" s="54">
        <f t="shared" si="6"/>
        <v>7704.46</v>
      </c>
      <c r="F89" s="54">
        <v>17.41</v>
      </c>
      <c r="G89" s="54">
        <v>179.65</v>
      </c>
      <c r="H89" s="54">
        <v>125.22</v>
      </c>
      <c r="I89" s="54">
        <v>0</v>
      </c>
      <c r="J89" s="54">
        <v>0</v>
      </c>
      <c r="K89" s="54">
        <v>0</v>
      </c>
      <c r="L89" s="54">
        <v>0</v>
      </c>
      <c r="M89" s="54">
        <v>0</v>
      </c>
      <c r="N89" s="54">
        <v>152.32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  <c r="W89" s="54">
        <v>0</v>
      </c>
      <c r="X89" s="54">
        <v>0</v>
      </c>
      <c r="Y89" s="54">
        <v>34.770000000000003</v>
      </c>
      <c r="Z89" s="54">
        <v>43.24</v>
      </c>
      <c r="AA89" s="54">
        <v>0</v>
      </c>
      <c r="AB89" s="54">
        <v>229.75000000000003</v>
      </c>
      <c r="AC89" s="54">
        <v>6922.1</v>
      </c>
      <c r="AD89" s="54">
        <v>0</v>
      </c>
      <c r="AE89" s="54">
        <v>0</v>
      </c>
    </row>
    <row r="90" spans="2:31" hidden="1" outlineLevel="2">
      <c r="B90" s="53" t="s">
        <v>368</v>
      </c>
      <c r="C90" s="53" t="s">
        <v>323</v>
      </c>
      <c r="D90" s="53" t="s">
        <v>321</v>
      </c>
      <c r="E90" s="54">
        <f t="shared" si="6"/>
        <v>70245.69</v>
      </c>
      <c r="F90" s="54">
        <v>0</v>
      </c>
      <c r="G90" s="54">
        <v>0</v>
      </c>
      <c r="H90" s="54">
        <v>0</v>
      </c>
      <c r="I90" s="54">
        <v>419.74</v>
      </c>
      <c r="J90" s="54">
        <v>123.04</v>
      </c>
      <c r="K90" s="54">
        <v>6.69</v>
      </c>
      <c r="L90" s="54">
        <v>45575.130000000005</v>
      </c>
      <c r="M90" s="54">
        <v>0</v>
      </c>
      <c r="N90" s="54">
        <v>0</v>
      </c>
      <c r="O90" s="54">
        <v>696.13</v>
      </c>
      <c r="P90" s="54">
        <v>0</v>
      </c>
      <c r="Q90" s="54">
        <v>320.39000000000004</v>
      </c>
      <c r="R90" s="54">
        <v>729.24</v>
      </c>
      <c r="S90" s="54">
        <v>0</v>
      </c>
      <c r="T90" s="54">
        <v>3031.4199999999996</v>
      </c>
      <c r="U90" s="54">
        <v>8188.92</v>
      </c>
      <c r="V90" s="54">
        <v>349.26</v>
      </c>
      <c r="W90" s="54">
        <v>2491.75</v>
      </c>
      <c r="X90" s="54">
        <v>2055.5100000000002</v>
      </c>
      <c r="Y90" s="54">
        <v>2194.14</v>
      </c>
      <c r="Z90" s="54">
        <v>0</v>
      </c>
      <c r="AA90" s="54">
        <v>4064.3300000000004</v>
      </c>
      <c r="AB90" s="54">
        <v>0</v>
      </c>
      <c r="AC90" s="54">
        <v>0</v>
      </c>
      <c r="AD90" s="54">
        <v>0</v>
      </c>
      <c r="AE90" s="54">
        <v>0</v>
      </c>
    </row>
    <row r="91" spans="2:31" hidden="1" outlineLevel="2">
      <c r="B91" s="53" t="s">
        <v>368</v>
      </c>
      <c r="C91" s="53" t="s">
        <v>324</v>
      </c>
      <c r="D91" s="53" t="s">
        <v>325</v>
      </c>
      <c r="E91" s="54">
        <f t="shared" si="6"/>
        <v>7826.93</v>
      </c>
      <c r="F91" s="54">
        <v>0</v>
      </c>
      <c r="G91" s="54">
        <v>0</v>
      </c>
      <c r="H91" s="54">
        <v>0</v>
      </c>
      <c r="I91" s="54">
        <v>0</v>
      </c>
      <c r="J91" s="54">
        <v>0</v>
      </c>
      <c r="K91" s="54">
        <v>0</v>
      </c>
      <c r="L91" s="54">
        <v>0</v>
      </c>
      <c r="M91" s="54">
        <v>0</v>
      </c>
      <c r="N91" s="54">
        <v>0</v>
      </c>
      <c r="O91" s="54">
        <v>614.04</v>
      </c>
      <c r="P91" s="54">
        <v>5768.96</v>
      </c>
      <c r="Q91" s="54">
        <v>273.38</v>
      </c>
      <c r="R91" s="54">
        <v>0</v>
      </c>
      <c r="S91" s="54">
        <v>0</v>
      </c>
      <c r="T91" s="54">
        <v>0</v>
      </c>
      <c r="U91" s="54">
        <v>0</v>
      </c>
      <c r="V91" s="54">
        <v>308.08</v>
      </c>
      <c r="W91" s="54">
        <v>0</v>
      </c>
      <c r="X91" s="54">
        <v>862.47</v>
      </c>
      <c r="Y91" s="54">
        <v>0</v>
      </c>
      <c r="Z91" s="54">
        <v>0</v>
      </c>
      <c r="AA91" s="54">
        <v>0</v>
      </c>
      <c r="AB91" s="54">
        <v>0</v>
      </c>
      <c r="AC91" s="54">
        <v>0</v>
      </c>
      <c r="AD91" s="54">
        <v>0</v>
      </c>
      <c r="AE91" s="54">
        <v>0</v>
      </c>
    </row>
    <row r="92" spans="2:31" hidden="1" outlineLevel="2">
      <c r="B92" s="53" t="s">
        <v>368</v>
      </c>
      <c r="C92" s="53" t="s">
        <v>326</v>
      </c>
      <c r="D92" s="53" t="s">
        <v>327</v>
      </c>
      <c r="E92" s="54">
        <f t="shared" si="6"/>
        <v>32704.59</v>
      </c>
      <c r="F92" s="54">
        <v>0</v>
      </c>
      <c r="G92" s="54">
        <v>0</v>
      </c>
      <c r="H92" s="54">
        <v>0</v>
      </c>
      <c r="I92" s="54">
        <v>0</v>
      </c>
      <c r="J92" s="54">
        <v>726.61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4301.67</v>
      </c>
      <c r="S92" s="54">
        <v>0</v>
      </c>
      <c r="T92" s="54">
        <v>4980.7</v>
      </c>
      <c r="U92" s="54">
        <v>20924.32</v>
      </c>
      <c r="V92" s="54">
        <v>0</v>
      </c>
      <c r="W92" s="54">
        <v>0</v>
      </c>
      <c r="X92" s="54">
        <v>0</v>
      </c>
      <c r="Y92" s="54">
        <v>0</v>
      </c>
      <c r="Z92" s="54">
        <v>0</v>
      </c>
      <c r="AA92" s="54">
        <v>1771.29</v>
      </c>
      <c r="AB92" s="54">
        <v>0</v>
      </c>
      <c r="AC92" s="54">
        <v>0</v>
      </c>
      <c r="AD92" s="54">
        <v>0</v>
      </c>
      <c r="AE92" s="54">
        <v>0</v>
      </c>
    </row>
    <row r="93" spans="2:31" hidden="1" outlineLevel="2">
      <c r="B93" s="53" t="s">
        <v>368</v>
      </c>
      <c r="C93" s="53" t="s">
        <v>328</v>
      </c>
      <c r="D93" s="53" t="s">
        <v>329</v>
      </c>
      <c r="E93" s="54">
        <f t="shared" si="6"/>
        <v>32687.85</v>
      </c>
      <c r="F93" s="54">
        <v>0</v>
      </c>
      <c r="G93" s="54">
        <v>0</v>
      </c>
      <c r="H93" s="54">
        <v>0</v>
      </c>
      <c r="I93" s="54">
        <v>32687.85</v>
      </c>
      <c r="J93" s="54">
        <v>0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  <c r="W93" s="54">
        <v>0</v>
      </c>
      <c r="X93" s="54">
        <v>0</v>
      </c>
      <c r="Y93" s="54">
        <v>0</v>
      </c>
      <c r="Z93" s="54">
        <v>0</v>
      </c>
      <c r="AA93" s="54">
        <v>0</v>
      </c>
      <c r="AB93" s="54">
        <v>0</v>
      </c>
      <c r="AC93" s="54">
        <v>0</v>
      </c>
      <c r="AD93" s="54">
        <v>0</v>
      </c>
      <c r="AE93" s="54">
        <v>0</v>
      </c>
    </row>
    <row r="94" spans="2:31" hidden="1" outlineLevel="2">
      <c r="B94" s="53" t="s">
        <v>368</v>
      </c>
      <c r="C94" s="53" t="s">
        <v>330</v>
      </c>
      <c r="D94" s="53" t="s">
        <v>331</v>
      </c>
      <c r="E94" s="54">
        <f t="shared" si="6"/>
        <v>501917.92000000004</v>
      </c>
      <c r="F94" s="54">
        <v>0</v>
      </c>
      <c r="G94" s="54">
        <v>0</v>
      </c>
      <c r="H94" s="54">
        <v>0</v>
      </c>
      <c r="I94" s="54">
        <v>0</v>
      </c>
      <c r="J94" s="54">
        <v>80284.17</v>
      </c>
      <c r="K94" s="54">
        <v>0</v>
      </c>
      <c r="L94" s="54">
        <v>205273.43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101724.71</v>
      </c>
      <c r="S94" s="54">
        <v>0</v>
      </c>
      <c r="T94" s="54">
        <v>35721.280000000006</v>
      </c>
      <c r="U94" s="54">
        <v>2834.63</v>
      </c>
      <c r="V94" s="54">
        <v>0</v>
      </c>
      <c r="W94" s="54">
        <v>3507.0000000000005</v>
      </c>
      <c r="X94" s="54">
        <v>0</v>
      </c>
      <c r="Y94" s="54">
        <v>19467.32</v>
      </c>
      <c r="Z94" s="54">
        <v>0</v>
      </c>
      <c r="AA94" s="54">
        <v>53105.38</v>
      </c>
      <c r="AB94" s="54">
        <v>0</v>
      </c>
      <c r="AC94" s="54">
        <v>0</v>
      </c>
      <c r="AD94" s="54">
        <v>0</v>
      </c>
      <c r="AE94" s="54">
        <v>0</v>
      </c>
    </row>
    <row r="95" spans="2:31" hidden="1" outlineLevel="2">
      <c r="B95" s="53" t="s">
        <v>368</v>
      </c>
      <c r="C95" s="53" t="s">
        <v>332</v>
      </c>
      <c r="D95" s="53" t="s">
        <v>333</v>
      </c>
      <c r="E95" s="54">
        <f t="shared" si="6"/>
        <v>921264.88</v>
      </c>
      <c r="F95" s="54">
        <v>0</v>
      </c>
      <c r="G95" s="54">
        <v>0</v>
      </c>
      <c r="H95" s="54">
        <v>0</v>
      </c>
      <c r="I95" s="54">
        <v>0</v>
      </c>
      <c r="J95" s="54">
        <v>20171.07</v>
      </c>
      <c r="K95" s="54">
        <v>0</v>
      </c>
      <c r="L95" s="54">
        <v>198572.56000000003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81091.400000000009</v>
      </c>
      <c r="U95" s="54">
        <v>621429.85</v>
      </c>
      <c r="V95" s="54">
        <v>0</v>
      </c>
      <c r="W95" s="54">
        <v>0</v>
      </c>
      <c r="X95" s="54">
        <v>0</v>
      </c>
      <c r="Y95" s="54">
        <v>0</v>
      </c>
      <c r="Z95" s="54">
        <v>0</v>
      </c>
      <c r="AA95" s="54">
        <v>0</v>
      </c>
      <c r="AB95" s="54">
        <v>0</v>
      </c>
      <c r="AC95" s="54">
        <v>0</v>
      </c>
      <c r="AD95" s="54">
        <v>0</v>
      </c>
      <c r="AE95" s="54">
        <v>0</v>
      </c>
    </row>
    <row r="96" spans="2:31" hidden="1" outlineLevel="2">
      <c r="B96" s="53" t="s">
        <v>368</v>
      </c>
      <c r="C96" s="53" t="s">
        <v>334</v>
      </c>
      <c r="D96" s="53" t="s">
        <v>335</v>
      </c>
      <c r="E96" s="54">
        <f t="shared" si="6"/>
        <v>2614702.1799999997</v>
      </c>
      <c r="F96" s="54">
        <v>0</v>
      </c>
      <c r="G96" s="54">
        <v>0</v>
      </c>
      <c r="H96" s="54">
        <v>0</v>
      </c>
      <c r="I96" s="54">
        <v>0</v>
      </c>
      <c r="J96" s="54">
        <v>177372.4</v>
      </c>
      <c r="K96" s="54">
        <v>0</v>
      </c>
      <c r="L96" s="54">
        <v>732384.03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176242.05</v>
      </c>
      <c r="S96" s="54">
        <v>0</v>
      </c>
      <c r="T96" s="54">
        <v>215718.77000000002</v>
      </c>
      <c r="U96" s="54">
        <v>1183574.97</v>
      </c>
      <c r="V96" s="54">
        <v>0</v>
      </c>
      <c r="W96" s="54">
        <v>3650.94</v>
      </c>
      <c r="X96" s="54">
        <v>0</v>
      </c>
      <c r="Y96" s="54">
        <v>33735.03</v>
      </c>
      <c r="Z96" s="54">
        <v>0</v>
      </c>
      <c r="AA96" s="54">
        <v>92023.99</v>
      </c>
      <c r="AB96" s="54">
        <v>0</v>
      </c>
      <c r="AC96" s="54">
        <v>0</v>
      </c>
      <c r="AD96" s="54">
        <v>0</v>
      </c>
      <c r="AE96" s="54">
        <v>0</v>
      </c>
    </row>
    <row r="97" spans="1:31" hidden="1" outlineLevel="2">
      <c r="B97" s="53" t="s">
        <v>368</v>
      </c>
      <c r="C97" s="53" t="s">
        <v>336</v>
      </c>
      <c r="D97" s="53" t="s">
        <v>337</v>
      </c>
      <c r="E97" s="54">
        <f t="shared" si="6"/>
        <v>4921667.6199999992</v>
      </c>
      <c r="F97" s="54">
        <v>0</v>
      </c>
      <c r="G97" s="54">
        <v>0</v>
      </c>
      <c r="H97" s="54">
        <v>0</v>
      </c>
      <c r="I97" s="54">
        <v>0</v>
      </c>
      <c r="J97" s="54">
        <v>0</v>
      </c>
      <c r="K97" s="54">
        <v>348260.46</v>
      </c>
      <c r="L97" s="54">
        <v>1497339.2500000002</v>
      </c>
      <c r="M97" s="54">
        <v>494552.2</v>
      </c>
      <c r="N97" s="54">
        <v>0</v>
      </c>
      <c r="O97" s="54">
        <v>331809.27</v>
      </c>
      <c r="P97" s="54">
        <v>1380930.24</v>
      </c>
      <c r="Q97" s="54">
        <v>25411.89</v>
      </c>
      <c r="R97" s="54">
        <v>0</v>
      </c>
      <c r="S97" s="54">
        <v>0</v>
      </c>
      <c r="T97" s="54">
        <v>0</v>
      </c>
      <c r="U97" s="54">
        <v>0</v>
      </c>
      <c r="V97" s="54">
        <v>37772.49</v>
      </c>
      <c r="W97" s="54">
        <v>409267.33</v>
      </c>
      <c r="X97" s="54">
        <v>263278.18000000005</v>
      </c>
      <c r="Y97" s="54">
        <v>0</v>
      </c>
      <c r="Z97" s="54">
        <v>0</v>
      </c>
      <c r="AA97" s="54">
        <v>0</v>
      </c>
      <c r="AB97" s="54">
        <v>0</v>
      </c>
      <c r="AC97" s="54">
        <v>0</v>
      </c>
      <c r="AD97" s="54">
        <v>133046.31</v>
      </c>
      <c r="AE97" s="54">
        <v>0</v>
      </c>
    </row>
    <row r="98" spans="1:31" hidden="1" outlineLevel="2">
      <c r="B98" s="53" t="s">
        <v>368</v>
      </c>
      <c r="C98" s="53" t="s">
        <v>338</v>
      </c>
      <c r="D98" s="53" t="s">
        <v>339</v>
      </c>
      <c r="E98" s="54">
        <f t="shared" si="6"/>
        <v>628323.41999999993</v>
      </c>
      <c r="F98" s="54">
        <v>0</v>
      </c>
      <c r="G98" s="54">
        <v>0</v>
      </c>
      <c r="H98" s="54">
        <v>0</v>
      </c>
      <c r="I98" s="54">
        <v>0</v>
      </c>
      <c r="J98" s="54">
        <v>0</v>
      </c>
      <c r="K98" s="54">
        <v>60290.65</v>
      </c>
      <c r="L98" s="54">
        <v>188129.43</v>
      </c>
      <c r="M98" s="54">
        <v>68411.569999999992</v>
      </c>
      <c r="N98" s="54">
        <v>0</v>
      </c>
      <c r="O98" s="54">
        <v>9719.9500000000007</v>
      </c>
      <c r="P98" s="54">
        <v>225961.87999999998</v>
      </c>
      <c r="Q98" s="54">
        <v>4564.2699999999995</v>
      </c>
      <c r="R98" s="54">
        <v>0</v>
      </c>
      <c r="S98" s="54">
        <v>0</v>
      </c>
      <c r="T98" s="54">
        <v>0</v>
      </c>
      <c r="U98" s="54">
        <v>0</v>
      </c>
      <c r="V98" s="54">
        <v>6125.6</v>
      </c>
      <c r="W98" s="54">
        <v>31047.579999999998</v>
      </c>
      <c r="X98" s="54">
        <v>28809.55</v>
      </c>
      <c r="Y98" s="54">
        <v>0</v>
      </c>
      <c r="Z98" s="54">
        <v>0</v>
      </c>
      <c r="AA98" s="54">
        <v>0</v>
      </c>
      <c r="AB98" s="54">
        <v>0</v>
      </c>
      <c r="AC98" s="54">
        <v>0</v>
      </c>
      <c r="AD98" s="54">
        <v>5262.94</v>
      </c>
      <c r="AE98" s="54">
        <v>0</v>
      </c>
    </row>
    <row r="99" spans="1:31" hidden="1" outlineLevel="2">
      <c r="B99" s="53" t="s">
        <v>368</v>
      </c>
      <c r="C99" s="53" t="s">
        <v>340</v>
      </c>
      <c r="D99" s="53" t="s">
        <v>341</v>
      </c>
      <c r="E99" s="54">
        <f t="shared" si="6"/>
        <v>67702.25</v>
      </c>
      <c r="F99" s="54">
        <v>0</v>
      </c>
      <c r="G99" s="54">
        <v>0</v>
      </c>
      <c r="H99" s="54">
        <v>0</v>
      </c>
      <c r="I99" s="54">
        <v>0</v>
      </c>
      <c r="J99" s="54">
        <v>0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  <c r="W99" s="54">
        <v>0</v>
      </c>
      <c r="X99" s="54">
        <v>0</v>
      </c>
      <c r="Y99" s="54">
        <v>0</v>
      </c>
      <c r="Z99" s="54">
        <v>0</v>
      </c>
      <c r="AA99" s="54">
        <v>0</v>
      </c>
      <c r="AB99" s="54">
        <v>0</v>
      </c>
      <c r="AC99" s="54">
        <v>0</v>
      </c>
      <c r="AD99" s="54">
        <v>0</v>
      </c>
      <c r="AE99" s="54">
        <v>67702.25</v>
      </c>
    </row>
    <row r="100" spans="1:31" hidden="1" outlineLevel="2">
      <c r="B100" s="53" t="s">
        <v>368</v>
      </c>
      <c r="C100" s="53" t="s">
        <v>342</v>
      </c>
      <c r="D100" s="53" t="s">
        <v>343</v>
      </c>
      <c r="E100" s="54">
        <f t="shared" si="6"/>
        <v>70267.289999999994</v>
      </c>
      <c r="F100" s="54">
        <v>0</v>
      </c>
      <c r="G100" s="54">
        <v>0</v>
      </c>
      <c r="H100" s="54">
        <v>0</v>
      </c>
      <c r="I100" s="54">
        <v>0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70267.289999999994</v>
      </c>
      <c r="S100" s="54">
        <v>0</v>
      </c>
      <c r="T100" s="54">
        <v>0</v>
      </c>
      <c r="U100" s="54">
        <v>0</v>
      </c>
      <c r="V100" s="54">
        <v>0</v>
      </c>
      <c r="W100" s="54">
        <v>0</v>
      </c>
      <c r="X100" s="54">
        <v>0</v>
      </c>
      <c r="Y100" s="54">
        <v>0</v>
      </c>
      <c r="Z100" s="54">
        <v>0</v>
      </c>
      <c r="AA100" s="54">
        <v>0</v>
      </c>
      <c r="AB100" s="54">
        <v>0</v>
      </c>
      <c r="AC100" s="54">
        <v>0</v>
      </c>
      <c r="AD100" s="54">
        <v>0</v>
      </c>
      <c r="AE100" s="54">
        <v>0</v>
      </c>
    </row>
    <row r="101" spans="1:31" hidden="1" outlineLevel="2">
      <c r="B101" s="53" t="s">
        <v>368</v>
      </c>
      <c r="C101" s="53" t="s">
        <v>344</v>
      </c>
      <c r="D101" s="53" t="s">
        <v>345</v>
      </c>
      <c r="E101" s="54">
        <f t="shared" si="6"/>
        <v>148048.27000000002</v>
      </c>
      <c r="F101" s="54">
        <v>0</v>
      </c>
      <c r="G101" s="54">
        <v>0</v>
      </c>
      <c r="H101" s="54">
        <v>0</v>
      </c>
      <c r="I101" s="54">
        <v>0</v>
      </c>
      <c r="J101" s="54">
        <v>0</v>
      </c>
      <c r="K101" s="54">
        <v>147.94</v>
      </c>
      <c r="L101" s="54">
        <v>59973.009999999995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  <c r="W101" s="54">
        <v>87927.32</v>
      </c>
      <c r="X101" s="54">
        <v>0</v>
      </c>
      <c r="Y101" s="54">
        <v>0</v>
      </c>
      <c r="Z101" s="54">
        <v>0</v>
      </c>
      <c r="AA101" s="54">
        <v>0</v>
      </c>
      <c r="AB101" s="54">
        <v>0</v>
      </c>
      <c r="AC101" s="54">
        <v>0</v>
      </c>
      <c r="AD101" s="54">
        <v>0</v>
      </c>
      <c r="AE101" s="54">
        <v>0</v>
      </c>
    </row>
    <row r="102" spans="1:31" hidden="1" outlineLevel="2">
      <c r="B102" s="53" t="s">
        <v>368</v>
      </c>
      <c r="C102" s="53" t="s">
        <v>350</v>
      </c>
      <c r="D102" s="53" t="s">
        <v>351</v>
      </c>
      <c r="E102" s="54">
        <f t="shared" si="6"/>
        <v>3355.66</v>
      </c>
      <c r="F102" s="54">
        <v>0</v>
      </c>
      <c r="G102" s="54">
        <v>0</v>
      </c>
      <c r="H102" s="54">
        <v>0</v>
      </c>
      <c r="I102" s="54">
        <v>0</v>
      </c>
      <c r="J102" s="54">
        <v>0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  <c r="W102" s="54">
        <v>0</v>
      </c>
      <c r="X102" s="54">
        <v>0</v>
      </c>
      <c r="Y102" s="54">
        <v>3355.66</v>
      </c>
      <c r="Z102" s="54">
        <v>0</v>
      </c>
      <c r="AA102" s="54">
        <v>0</v>
      </c>
      <c r="AB102" s="54">
        <v>0</v>
      </c>
      <c r="AC102" s="54">
        <v>0</v>
      </c>
      <c r="AD102" s="54">
        <v>0</v>
      </c>
      <c r="AE102" s="54">
        <v>0</v>
      </c>
    </row>
    <row r="103" spans="1:31" hidden="1" outlineLevel="2">
      <c r="B103" s="53" t="s">
        <v>368</v>
      </c>
      <c r="C103" s="53" t="s">
        <v>352</v>
      </c>
      <c r="D103" s="53" t="s">
        <v>353</v>
      </c>
      <c r="E103" s="54">
        <f t="shared" si="6"/>
        <v>560.79</v>
      </c>
      <c r="F103" s="54">
        <v>0</v>
      </c>
      <c r="G103" s="54">
        <v>0</v>
      </c>
      <c r="H103" s="54">
        <v>0</v>
      </c>
      <c r="I103" s="54">
        <v>0</v>
      </c>
      <c r="J103" s="54">
        <v>0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  <c r="W103" s="54">
        <v>0</v>
      </c>
      <c r="X103" s="54">
        <v>0</v>
      </c>
      <c r="Y103" s="54">
        <v>560.79</v>
      </c>
      <c r="Z103" s="54">
        <v>0</v>
      </c>
      <c r="AA103" s="54">
        <v>0</v>
      </c>
      <c r="AB103" s="54">
        <v>0</v>
      </c>
      <c r="AC103" s="54">
        <v>0</v>
      </c>
      <c r="AD103" s="54">
        <v>0</v>
      </c>
      <c r="AE103" s="54">
        <v>0</v>
      </c>
    </row>
    <row r="104" spans="1:31" hidden="1" outlineLevel="2">
      <c r="B104" s="53" t="s">
        <v>368</v>
      </c>
      <c r="C104" s="53" t="s">
        <v>354</v>
      </c>
      <c r="D104" s="53" t="s">
        <v>355</v>
      </c>
      <c r="E104" s="54">
        <f t="shared" si="6"/>
        <v>14324.8</v>
      </c>
      <c r="F104" s="54">
        <v>0</v>
      </c>
      <c r="G104" s="54">
        <v>0</v>
      </c>
      <c r="H104" s="54">
        <v>0</v>
      </c>
      <c r="I104" s="54">
        <v>0</v>
      </c>
      <c r="J104" s="54">
        <v>192.6</v>
      </c>
      <c r="K104" s="54">
        <v>0</v>
      </c>
      <c r="L104" s="54">
        <v>4405.96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1757.5700000000002</v>
      </c>
      <c r="S104" s="54">
        <v>0</v>
      </c>
      <c r="T104" s="54">
        <v>1628.39</v>
      </c>
      <c r="U104" s="54">
        <v>60.78</v>
      </c>
      <c r="V104" s="54">
        <v>0</v>
      </c>
      <c r="W104" s="54">
        <v>693.30000000000007</v>
      </c>
      <c r="X104" s="54">
        <v>0</v>
      </c>
      <c r="Y104" s="54">
        <v>4186.07</v>
      </c>
      <c r="Z104" s="54">
        <v>0</v>
      </c>
      <c r="AA104" s="54">
        <v>1400.13</v>
      </c>
      <c r="AB104" s="54">
        <v>0</v>
      </c>
      <c r="AC104" s="54">
        <v>0</v>
      </c>
      <c r="AD104" s="54">
        <v>0</v>
      </c>
      <c r="AE104" s="54">
        <v>0</v>
      </c>
    </row>
    <row r="105" spans="1:31" hidden="1" outlineLevel="2">
      <c r="B105" s="53" t="s">
        <v>368</v>
      </c>
      <c r="C105" s="53" t="s">
        <v>356</v>
      </c>
      <c r="D105" s="53" t="s">
        <v>357</v>
      </c>
      <c r="E105" s="54">
        <f t="shared" si="6"/>
        <v>18675.14</v>
      </c>
      <c r="F105" s="54">
        <v>0</v>
      </c>
      <c r="G105" s="54">
        <v>0</v>
      </c>
      <c r="H105" s="54">
        <v>0</v>
      </c>
      <c r="I105" s="54">
        <v>0</v>
      </c>
      <c r="J105" s="54">
        <v>32.06</v>
      </c>
      <c r="K105" s="54">
        <v>0</v>
      </c>
      <c r="L105" s="54">
        <v>3644.6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262.29000000000002</v>
      </c>
      <c r="U105" s="54">
        <v>14736.19</v>
      </c>
      <c r="V105" s="54">
        <v>0</v>
      </c>
      <c r="W105" s="54">
        <v>0</v>
      </c>
      <c r="X105" s="54">
        <v>0</v>
      </c>
      <c r="Y105" s="54">
        <v>0</v>
      </c>
      <c r="Z105" s="54">
        <v>0</v>
      </c>
      <c r="AA105" s="54">
        <v>0</v>
      </c>
      <c r="AB105" s="54">
        <v>0</v>
      </c>
      <c r="AC105" s="54">
        <v>0</v>
      </c>
      <c r="AD105" s="54">
        <v>0</v>
      </c>
      <c r="AE105" s="54">
        <v>0</v>
      </c>
    </row>
    <row r="106" spans="1:31" hidden="1" outlineLevel="2">
      <c r="B106" s="53" t="s">
        <v>368</v>
      </c>
      <c r="C106" s="53" t="s">
        <v>358</v>
      </c>
      <c r="D106" s="53" t="s">
        <v>359</v>
      </c>
      <c r="E106" s="54">
        <f t="shared" si="6"/>
        <v>104572.23000000001</v>
      </c>
      <c r="F106" s="54">
        <v>172.82</v>
      </c>
      <c r="G106" s="54">
        <v>1594.97</v>
      </c>
      <c r="H106" s="54">
        <v>1151.77</v>
      </c>
      <c r="I106" s="54">
        <v>0</v>
      </c>
      <c r="J106" s="54">
        <v>0</v>
      </c>
      <c r="K106" s="54">
        <v>0</v>
      </c>
      <c r="L106" s="54">
        <v>0</v>
      </c>
      <c r="M106" s="54">
        <v>0</v>
      </c>
      <c r="N106" s="54">
        <v>14810.48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  <c r="W106" s="54">
        <v>0</v>
      </c>
      <c r="X106" s="54">
        <v>0</v>
      </c>
      <c r="Y106" s="54">
        <v>0</v>
      </c>
      <c r="Z106" s="54">
        <v>0</v>
      </c>
      <c r="AA106" s="54">
        <v>0</v>
      </c>
      <c r="AB106" s="54">
        <v>13320.26</v>
      </c>
      <c r="AC106" s="54">
        <v>69789.320000000007</v>
      </c>
      <c r="AD106" s="54">
        <v>0</v>
      </c>
      <c r="AE106" s="54">
        <v>3732.61</v>
      </c>
    </row>
    <row r="107" spans="1:31" outlineLevel="1" collapsed="1">
      <c r="A107" s="60">
        <v>23</v>
      </c>
      <c r="B107" s="57" t="s">
        <v>381</v>
      </c>
      <c r="C107" s="53"/>
      <c r="D107" s="25" t="s">
        <v>68</v>
      </c>
      <c r="E107" s="54">
        <f t="shared" ref="E107:AE107" si="8">SUBTOTAL(9,E47:E106)</f>
        <v>27870064.130000018</v>
      </c>
      <c r="F107" s="54">
        <f t="shared" si="8"/>
        <v>122193.02</v>
      </c>
      <c r="G107" s="54">
        <f t="shared" si="8"/>
        <v>44595.94</v>
      </c>
      <c r="H107" s="54">
        <f t="shared" si="8"/>
        <v>77530.12</v>
      </c>
      <c r="I107" s="54">
        <f t="shared" si="8"/>
        <v>196434.62</v>
      </c>
      <c r="J107" s="54">
        <f t="shared" si="8"/>
        <v>505073.9499999999</v>
      </c>
      <c r="K107" s="54">
        <f t="shared" si="8"/>
        <v>451105.96000000008</v>
      </c>
      <c r="L107" s="54">
        <f t="shared" si="8"/>
        <v>9267462.3300000001</v>
      </c>
      <c r="M107" s="54">
        <f t="shared" si="8"/>
        <v>982479.55999999994</v>
      </c>
      <c r="N107" s="54">
        <f t="shared" si="8"/>
        <v>1415221.3300000003</v>
      </c>
      <c r="O107" s="54">
        <f t="shared" si="8"/>
        <v>382414.15</v>
      </c>
      <c r="P107" s="54">
        <f t="shared" si="8"/>
        <v>2672933.6799999997</v>
      </c>
      <c r="Q107" s="54">
        <f t="shared" si="8"/>
        <v>117146.85</v>
      </c>
      <c r="R107" s="54">
        <f t="shared" si="8"/>
        <v>544557.1</v>
      </c>
      <c r="S107" s="54">
        <f t="shared" si="8"/>
        <v>4571.79</v>
      </c>
      <c r="T107" s="54">
        <f t="shared" si="8"/>
        <v>463810.43000000005</v>
      </c>
      <c r="U107" s="54">
        <f t="shared" si="8"/>
        <v>8041365.4900000002</v>
      </c>
      <c r="V107" s="54">
        <f t="shared" si="8"/>
        <v>50688.67</v>
      </c>
      <c r="W107" s="54">
        <f t="shared" si="8"/>
        <v>714346.90000000014</v>
      </c>
      <c r="X107" s="54">
        <f t="shared" si="8"/>
        <v>392632.26000000007</v>
      </c>
      <c r="Y107" s="54">
        <f t="shared" si="8"/>
        <v>355496.21</v>
      </c>
      <c r="Z107" s="54">
        <f t="shared" si="8"/>
        <v>43811.28</v>
      </c>
      <c r="AA107" s="54">
        <f t="shared" si="8"/>
        <v>214523.99</v>
      </c>
      <c r="AB107" s="54">
        <f t="shared" si="8"/>
        <v>50530.450000000004</v>
      </c>
      <c r="AC107" s="54">
        <f t="shared" si="8"/>
        <v>497834.91999999993</v>
      </c>
      <c r="AD107" s="54">
        <f t="shared" si="8"/>
        <v>147289.67000000001</v>
      </c>
      <c r="AE107" s="54">
        <f t="shared" si="8"/>
        <v>114013.46</v>
      </c>
    </row>
    <row r="108" spans="1:31" s="53" customFormat="1" ht="12" hidden="1" outlineLevel="2">
      <c r="A108" s="60"/>
      <c r="B108" s="53" t="s">
        <v>369</v>
      </c>
      <c r="C108" s="53" t="s">
        <v>212</v>
      </c>
      <c r="D108" s="53" t="s">
        <v>213</v>
      </c>
      <c r="E108" s="54">
        <f t="shared" si="6"/>
        <v>9672.49</v>
      </c>
      <c r="F108" s="54">
        <v>2731.45</v>
      </c>
      <c r="G108" s="54">
        <v>0</v>
      </c>
      <c r="H108" s="54">
        <v>0</v>
      </c>
      <c r="I108" s="54">
        <v>0</v>
      </c>
      <c r="J108" s="54">
        <v>0</v>
      </c>
      <c r="K108" s="54">
        <v>0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  <c r="W108" s="54">
        <v>0</v>
      </c>
      <c r="X108" s="54">
        <v>0</v>
      </c>
      <c r="Y108" s="54">
        <v>0</v>
      </c>
      <c r="Z108" s="54">
        <v>0</v>
      </c>
      <c r="AA108" s="54">
        <v>0</v>
      </c>
      <c r="AB108" s="54">
        <v>0</v>
      </c>
      <c r="AC108" s="54">
        <v>6941.04</v>
      </c>
      <c r="AD108" s="54">
        <v>0</v>
      </c>
      <c r="AE108" s="54">
        <v>0</v>
      </c>
    </row>
    <row r="109" spans="1:31" s="53" customFormat="1" ht="12" hidden="1" outlineLevel="2">
      <c r="A109" s="60"/>
      <c r="B109" s="53" t="s">
        <v>369</v>
      </c>
      <c r="C109" s="53" t="s">
        <v>214</v>
      </c>
      <c r="D109" s="53" t="s">
        <v>215</v>
      </c>
      <c r="E109" s="54">
        <f t="shared" si="6"/>
        <v>0</v>
      </c>
      <c r="F109" s="54">
        <v>0</v>
      </c>
      <c r="G109" s="54">
        <v>0</v>
      </c>
      <c r="H109" s="54">
        <v>0</v>
      </c>
      <c r="I109" s="54">
        <v>0</v>
      </c>
      <c r="J109" s="54">
        <v>0</v>
      </c>
      <c r="K109" s="54">
        <v>0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  <c r="W109" s="54">
        <v>0</v>
      </c>
      <c r="X109" s="54">
        <v>0</v>
      </c>
      <c r="Y109" s="54">
        <v>0</v>
      </c>
      <c r="Z109" s="54">
        <v>0</v>
      </c>
      <c r="AA109" s="54">
        <v>0</v>
      </c>
      <c r="AB109" s="54">
        <v>0</v>
      </c>
      <c r="AC109" s="54">
        <v>0</v>
      </c>
      <c r="AD109" s="54">
        <v>0</v>
      </c>
      <c r="AE109" s="54">
        <v>0</v>
      </c>
    </row>
    <row r="110" spans="1:31" s="53" customFormat="1" ht="12" hidden="1" outlineLevel="2">
      <c r="A110" s="60"/>
      <c r="B110" s="53" t="s">
        <v>369</v>
      </c>
      <c r="C110" s="53" t="s">
        <v>216</v>
      </c>
      <c r="D110" s="53" t="s">
        <v>217</v>
      </c>
      <c r="E110" s="54">
        <f t="shared" si="6"/>
        <v>0</v>
      </c>
      <c r="F110" s="54">
        <v>0</v>
      </c>
      <c r="G110" s="54">
        <v>0</v>
      </c>
      <c r="H110" s="54">
        <v>0</v>
      </c>
      <c r="I110" s="54">
        <v>0</v>
      </c>
      <c r="J110" s="54">
        <v>0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  <c r="W110" s="54">
        <v>0</v>
      </c>
      <c r="X110" s="54">
        <v>0</v>
      </c>
      <c r="Y110" s="54">
        <v>0</v>
      </c>
      <c r="Z110" s="54">
        <v>0</v>
      </c>
      <c r="AA110" s="54">
        <v>0</v>
      </c>
      <c r="AB110" s="54">
        <v>0</v>
      </c>
      <c r="AC110" s="54">
        <v>0</v>
      </c>
      <c r="AD110" s="54">
        <v>0</v>
      </c>
      <c r="AE110" s="54">
        <v>0</v>
      </c>
    </row>
    <row r="111" spans="1:31" s="53" customFormat="1" ht="12" hidden="1" outlineLevel="2">
      <c r="A111" s="60"/>
      <c r="B111" s="53" t="s">
        <v>369</v>
      </c>
      <c r="C111" s="53" t="s">
        <v>218</v>
      </c>
      <c r="D111" s="53" t="s">
        <v>219</v>
      </c>
      <c r="E111" s="54">
        <f t="shared" si="6"/>
        <v>30318.37</v>
      </c>
      <c r="F111" s="54">
        <v>0</v>
      </c>
      <c r="G111" s="54">
        <v>0</v>
      </c>
      <c r="H111" s="54">
        <v>0</v>
      </c>
      <c r="I111" s="54">
        <v>0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6595.16</v>
      </c>
      <c r="U111" s="54">
        <v>0</v>
      </c>
      <c r="V111" s="54">
        <v>0</v>
      </c>
      <c r="W111" s="54">
        <v>0</v>
      </c>
      <c r="X111" s="54">
        <v>0</v>
      </c>
      <c r="Y111" s="54">
        <v>23723.21</v>
      </c>
      <c r="Z111" s="54">
        <v>0</v>
      </c>
      <c r="AA111" s="54">
        <v>0</v>
      </c>
      <c r="AB111" s="54">
        <v>0</v>
      </c>
      <c r="AC111" s="54">
        <v>0</v>
      </c>
      <c r="AD111" s="54">
        <v>0</v>
      </c>
      <c r="AE111" s="54">
        <v>0</v>
      </c>
    </row>
    <row r="112" spans="1:31" s="53" customFormat="1" ht="12" hidden="1" outlineLevel="2">
      <c r="A112" s="60"/>
      <c r="B112" s="53" t="s">
        <v>369</v>
      </c>
      <c r="C112" s="53" t="s">
        <v>220</v>
      </c>
      <c r="D112" s="53" t="s">
        <v>221</v>
      </c>
      <c r="E112" s="54">
        <f t="shared" si="6"/>
        <v>80366.63</v>
      </c>
      <c r="F112" s="54">
        <v>0</v>
      </c>
      <c r="G112" s="54">
        <v>0</v>
      </c>
      <c r="H112" s="54">
        <v>0</v>
      </c>
      <c r="I112" s="54">
        <v>0</v>
      </c>
      <c r="J112" s="54">
        <v>0</v>
      </c>
      <c r="K112" s="54">
        <v>0</v>
      </c>
      <c r="L112" s="54">
        <v>68370.100000000006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  <c r="W112" s="54">
        <v>0</v>
      </c>
      <c r="X112" s="54">
        <v>0</v>
      </c>
      <c r="Y112" s="54">
        <v>11996.53</v>
      </c>
      <c r="Z112" s="54">
        <v>0</v>
      </c>
      <c r="AA112" s="54">
        <v>0</v>
      </c>
      <c r="AB112" s="54">
        <v>0</v>
      </c>
      <c r="AC112" s="54">
        <v>0</v>
      </c>
      <c r="AD112" s="54">
        <v>0</v>
      </c>
      <c r="AE112" s="54">
        <v>0</v>
      </c>
    </row>
    <row r="113" spans="1:31" s="53" customFormat="1" ht="12" hidden="1" outlineLevel="2">
      <c r="A113" s="60"/>
      <c r="B113" s="53" t="s">
        <v>369</v>
      </c>
      <c r="C113" s="53" t="s">
        <v>222</v>
      </c>
      <c r="D113" s="53" t="s">
        <v>223</v>
      </c>
      <c r="E113" s="54">
        <f t="shared" si="6"/>
        <v>963.85</v>
      </c>
      <c r="F113" s="54">
        <v>0</v>
      </c>
      <c r="G113" s="54">
        <v>0</v>
      </c>
      <c r="H113" s="54">
        <v>0</v>
      </c>
      <c r="I113" s="54">
        <v>0</v>
      </c>
      <c r="J113" s="54">
        <v>0</v>
      </c>
      <c r="K113" s="54">
        <v>0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963.85</v>
      </c>
      <c r="U113" s="54">
        <v>0</v>
      </c>
      <c r="V113" s="54">
        <v>0</v>
      </c>
      <c r="W113" s="54">
        <v>0</v>
      </c>
      <c r="X113" s="54">
        <v>0</v>
      </c>
      <c r="Y113" s="54">
        <v>0</v>
      </c>
      <c r="Z113" s="54">
        <v>0</v>
      </c>
      <c r="AA113" s="54">
        <v>0</v>
      </c>
      <c r="AB113" s="54">
        <v>0</v>
      </c>
      <c r="AC113" s="54">
        <v>0</v>
      </c>
      <c r="AD113" s="54">
        <v>0</v>
      </c>
      <c r="AE113" s="54">
        <v>0</v>
      </c>
    </row>
    <row r="114" spans="1:31" s="53" customFormat="1" ht="12" hidden="1" outlineLevel="2">
      <c r="A114" s="60"/>
      <c r="B114" s="53" t="s">
        <v>369</v>
      </c>
      <c r="C114" s="53" t="s">
        <v>224</v>
      </c>
      <c r="D114" s="53" t="s">
        <v>225</v>
      </c>
      <c r="E114" s="54">
        <f t="shared" si="6"/>
        <v>67581.759999999995</v>
      </c>
      <c r="F114" s="54">
        <v>0</v>
      </c>
      <c r="G114" s="54">
        <v>0</v>
      </c>
      <c r="H114" s="54">
        <v>0</v>
      </c>
      <c r="I114" s="54">
        <v>0</v>
      </c>
      <c r="J114" s="54">
        <v>0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27928.83</v>
      </c>
      <c r="S114" s="54">
        <v>0</v>
      </c>
      <c r="T114" s="54">
        <v>32965.46</v>
      </c>
      <c r="U114" s="54">
        <v>0</v>
      </c>
      <c r="V114" s="54">
        <v>0</v>
      </c>
      <c r="W114" s="54">
        <v>0</v>
      </c>
      <c r="X114" s="54">
        <v>0</v>
      </c>
      <c r="Y114" s="54">
        <v>0</v>
      </c>
      <c r="Z114" s="54">
        <v>0</v>
      </c>
      <c r="AA114" s="54">
        <v>6687.47</v>
      </c>
      <c r="AB114" s="54">
        <v>0</v>
      </c>
      <c r="AC114" s="54">
        <v>0</v>
      </c>
      <c r="AD114" s="54">
        <v>0</v>
      </c>
      <c r="AE114" s="54">
        <v>0</v>
      </c>
    </row>
    <row r="115" spans="1:31" s="53" customFormat="1" ht="12" hidden="1" outlineLevel="2">
      <c r="A115" s="60"/>
      <c r="B115" s="53" t="s">
        <v>369</v>
      </c>
      <c r="C115" s="53" t="s">
        <v>226</v>
      </c>
      <c r="D115" s="53" t="s">
        <v>227</v>
      </c>
      <c r="E115" s="54">
        <f t="shared" si="6"/>
        <v>0</v>
      </c>
      <c r="F115" s="54">
        <v>0</v>
      </c>
      <c r="G115" s="54">
        <v>0</v>
      </c>
      <c r="H115" s="54">
        <v>0</v>
      </c>
      <c r="I115" s="54">
        <v>0</v>
      </c>
      <c r="J115" s="54">
        <v>0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  <c r="W115" s="54">
        <v>0</v>
      </c>
      <c r="X115" s="54">
        <v>0</v>
      </c>
      <c r="Y115" s="54">
        <v>0</v>
      </c>
      <c r="Z115" s="54">
        <v>0</v>
      </c>
      <c r="AA115" s="54">
        <v>0</v>
      </c>
      <c r="AB115" s="54">
        <v>0</v>
      </c>
      <c r="AC115" s="54">
        <v>0</v>
      </c>
      <c r="AD115" s="54">
        <v>0</v>
      </c>
      <c r="AE115" s="54">
        <v>0</v>
      </c>
    </row>
    <row r="116" spans="1:31" s="53" customFormat="1" ht="12" hidden="1" outlineLevel="2">
      <c r="A116" s="60"/>
      <c r="B116" s="53" t="s">
        <v>369</v>
      </c>
      <c r="C116" s="53" t="s">
        <v>228</v>
      </c>
      <c r="D116" s="53" t="s">
        <v>229</v>
      </c>
      <c r="E116" s="54">
        <f t="shared" si="6"/>
        <v>1324.36</v>
      </c>
      <c r="F116" s="54">
        <v>0</v>
      </c>
      <c r="G116" s="54">
        <v>0</v>
      </c>
      <c r="H116" s="54">
        <v>0</v>
      </c>
      <c r="I116" s="54">
        <v>0</v>
      </c>
      <c r="J116" s="54">
        <v>0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  <c r="W116" s="54">
        <v>0</v>
      </c>
      <c r="X116" s="54">
        <v>0</v>
      </c>
      <c r="Y116" s="54">
        <v>0</v>
      </c>
      <c r="Z116" s="54">
        <v>0</v>
      </c>
      <c r="AA116" s="54">
        <v>0</v>
      </c>
      <c r="AB116" s="54">
        <v>1324.36</v>
      </c>
      <c r="AC116" s="54">
        <v>0</v>
      </c>
      <c r="AD116" s="54">
        <v>0</v>
      </c>
      <c r="AE116" s="54">
        <v>0</v>
      </c>
    </row>
    <row r="117" spans="1:31" s="53" customFormat="1" ht="12" hidden="1" outlineLevel="2">
      <c r="A117" s="60"/>
      <c r="B117" s="53" t="s">
        <v>369</v>
      </c>
      <c r="C117" s="53" t="s">
        <v>230</v>
      </c>
      <c r="D117" s="53" t="s">
        <v>231</v>
      </c>
      <c r="E117" s="54">
        <f t="shared" si="6"/>
        <v>153353.99000000002</v>
      </c>
      <c r="F117" s="54">
        <v>0</v>
      </c>
      <c r="G117" s="54">
        <v>0</v>
      </c>
      <c r="H117" s="54">
        <v>0</v>
      </c>
      <c r="I117" s="54">
        <v>0</v>
      </c>
      <c r="J117" s="54">
        <v>0</v>
      </c>
      <c r="K117" s="54">
        <v>0</v>
      </c>
      <c r="L117" s="54">
        <v>63337.79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22579.09</v>
      </c>
      <c r="S117" s="54">
        <v>0</v>
      </c>
      <c r="T117" s="54">
        <v>33067.279999999999</v>
      </c>
      <c r="U117" s="54">
        <v>0</v>
      </c>
      <c r="V117" s="54">
        <v>0</v>
      </c>
      <c r="W117" s="54">
        <v>0</v>
      </c>
      <c r="X117" s="54">
        <v>0</v>
      </c>
      <c r="Y117" s="54">
        <v>30654.6</v>
      </c>
      <c r="Z117" s="54">
        <v>0</v>
      </c>
      <c r="AA117" s="54">
        <v>3715.2299999999996</v>
      </c>
      <c r="AB117" s="54">
        <v>0</v>
      </c>
      <c r="AC117" s="54">
        <v>0</v>
      </c>
      <c r="AD117" s="54">
        <v>0</v>
      </c>
      <c r="AE117" s="54">
        <v>0</v>
      </c>
    </row>
    <row r="118" spans="1:31" s="53" customFormat="1" ht="12" hidden="1" outlineLevel="2">
      <c r="A118" s="60"/>
      <c r="B118" s="53" t="s">
        <v>369</v>
      </c>
      <c r="C118" s="53" t="s">
        <v>232</v>
      </c>
      <c r="D118" s="53" t="s">
        <v>233</v>
      </c>
      <c r="E118" s="54">
        <f t="shared" si="6"/>
        <v>10214.76</v>
      </c>
      <c r="F118" s="54">
        <v>2570.67</v>
      </c>
      <c r="G118" s="54">
        <v>0</v>
      </c>
      <c r="H118" s="54">
        <v>0</v>
      </c>
      <c r="I118" s="54">
        <v>0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  <c r="W118" s="54">
        <v>0</v>
      </c>
      <c r="X118" s="54">
        <v>0</v>
      </c>
      <c r="Y118" s="54">
        <v>0</v>
      </c>
      <c r="Z118" s="54">
        <v>0</v>
      </c>
      <c r="AA118" s="54">
        <v>0</v>
      </c>
      <c r="AB118" s="54">
        <v>1111.69</v>
      </c>
      <c r="AC118" s="54">
        <v>6532.4</v>
      </c>
      <c r="AD118" s="54">
        <v>0</v>
      </c>
      <c r="AE118" s="54">
        <v>0</v>
      </c>
    </row>
    <row r="119" spans="1:31" s="53" customFormat="1" ht="12" hidden="1" outlineLevel="2">
      <c r="A119" s="60"/>
      <c r="B119" s="53" t="s">
        <v>369</v>
      </c>
      <c r="C119" s="53" t="s">
        <v>234</v>
      </c>
      <c r="D119" s="53" t="s">
        <v>235</v>
      </c>
      <c r="E119" s="54">
        <f t="shared" si="6"/>
        <v>40747.14</v>
      </c>
      <c r="F119" s="54">
        <v>0</v>
      </c>
      <c r="G119" s="54">
        <v>40747.14</v>
      </c>
      <c r="H119" s="54">
        <v>0</v>
      </c>
      <c r="I119" s="54">
        <v>0</v>
      </c>
      <c r="J119" s="54">
        <v>0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  <c r="W119" s="54">
        <v>0</v>
      </c>
      <c r="X119" s="54">
        <v>0</v>
      </c>
      <c r="Y119" s="54">
        <v>0</v>
      </c>
      <c r="Z119" s="54">
        <v>0</v>
      </c>
      <c r="AA119" s="54">
        <v>0</v>
      </c>
      <c r="AB119" s="54">
        <v>0</v>
      </c>
      <c r="AC119" s="54">
        <v>0</v>
      </c>
      <c r="AD119" s="54">
        <v>0</v>
      </c>
      <c r="AE119" s="54">
        <v>0</v>
      </c>
    </row>
    <row r="120" spans="1:31" s="53" customFormat="1" ht="12" hidden="1" outlineLevel="2">
      <c r="A120" s="60"/>
      <c r="B120" s="53" t="s">
        <v>369</v>
      </c>
      <c r="C120" s="53" t="s">
        <v>236</v>
      </c>
      <c r="D120" s="53" t="s">
        <v>237</v>
      </c>
      <c r="E120" s="54">
        <f t="shared" si="6"/>
        <v>27306.880000000001</v>
      </c>
      <c r="F120" s="54">
        <v>0</v>
      </c>
      <c r="G120" s="54">
        <v>0</v>
      </c>
      <c r="H120" s="54">
        <v>27306.880000000001</v>
      </c>
      <c r="I120" s="54">
        <v>0</v>
      </c>
      <c r="J120" s="54">
        <v>0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  <c r="W120" s="54">
        <v>0</v>
      </c>
      <c r="X120" s="54">
        <v>0</v>
      </c>
      <c r="Y120" s="54">
        <v>0</v>
      </c>
      <c r="Z120" s="54">
        <v>0</v>
      </c>
      <c r="AA120" s="54">
        <v>0</v>
      </c>
      <c r="AB120" s="54">
        <v>0</v>
      </c>
      <c r="AC120" s="54">
        <v>0</v>
      </c>
      <c r="AD120" s="54">
        <v>0</v>
      </c>
      <c r="AE120" s="54">
        <v>0</v>
      </c>
    </row>
    <row r="121" spans="1:31" s="53" customFormat="1" ht="12" hidden="1" outlineLevel="2">
      <c r="A121" s="60"/>
      <c r="B121" s="53" t="s">
        <v>369</v>
      </c>
      <c r="C121" s="53" t="s">
        <v>238</v>
      </c>
      <c r="D121" s="53" t="s">
        <v>239</v>
      </c>
      <c r="E121" s="54">
        <f t="shared" si="6"/>
        <v>0</v>
      </c>
      <c r="F121" s="54">
        <v>0</v>
      </c>
      <c r="G121" s="54">
        <v>0</v>
      </c>
      <c r="H121" s="54">
        <v>0</v>
      </c>
      <c r="I121" s="54">
        <v>0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  <c r="W121" s="54">
        <v>0</v>
      </c>
      <c r="X121" s="54">
        <v>0</v>
      </c>
      <c r="Y121" s="54">
        <v>0</v>
      </c>
      <c r="Z121" s="54">
        <v>0</v>
      </c>
      <c r="AA121" s="54">
        <v>0</v>
      </c>
      <c r="AB121" s="54">
        <v>0</v>
      </c>
      <c r="AC121" s="54">
        <v>0</v>
      </c>
      <c r="AD121" s="54">
        <v>0</v>
      </c>
      <c r="AE121" s="54">
        <v>0</v>
      </c>
    </row>
    <row r="122" spans="1:31" s="53" customFormat="1" ht="12" hidden="1" outlineLevel="2">
      <c r="A122" s="60"/>
      <c r="B122" s="53" t="s">
        <v>369</v>
      </c>
      <c r="C122" s="53" t="s">
        <v>240</v>
      </c>
      <c r="D122" s="53" t="s">
        <v>241</v>
      </c>
      <c r="E122" s="54">
        <f t="shared" si="6"/>
        <v>5336.94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5336.94</v>
      </c>
      <c r="U122" s="54">
        <v>0</v>
      </c>
      <c r="V122" s="54">
        <v>0</v>
      </c>
      <c r="W122" s="54">
        <v>0</v>
      </c>
      <c r="X122" s="54">
        <v>0</v>
      </c>
      <c r="Y122" s="54">
        <v>0</v>
      </c>
      <c r="Z122" s="54">
        <v>0</v>
      </c>
      <c r="AA122" s="54">
        <v>0</v>
      </c>
      <c r="AB122" s="54">
        <v>0</v>
      </c>
      <c r="AC122" s="54">
        <v>0</v>
      </c>
      <c r="AD122" s="54">
        <v>0</v>
      </c>
      <c r="AE122" s="54">
        <v>0</v>
      </c>
    </row>
    <row r="123" spans="1:31" s="53" customFormat="1" ht="12" hidden="1" outlineLevel="2">
      <c r="A123" s="60"/>
      <c r="B123" s="53" t="s">
        <v>369</v>
      </c>
      <c r="C123" s="53" t="s">
        <v>242</v>
      </c>
      <c r="D123" s="53" t="s">
        <v>243</v>
      </c>
      <c r="E123" s="54">
        <f t="shared" si="6"/>
        <v>54863.490000000005</v>
      </c>
      <c r="F123" s="54">
        <v>0</v>
      </c>
      <c r="G123" s="54">
        <v>0</v>
      </c>
      <c r="H123" s="54">
        <v>0</v>
      </c>
      <c r="I123" s="54">
        <v>0</v>
      </c>
      <c r="J123" s="54">
        <v>0</v>
      </c>
      <c r="K123" s="54">
        <v>20264.210000000003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3915.8500000000004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  <c r="W123" s="54">
        <v>21069.84</v>
      </c>
      <c r="X123" s="54">
        <v>9613.59</v>
      </c>
      <c r="Y123" s="54">
        <v>0</v>
      </c>
      <c r="Z123" s="54">
        <v>0</v>
      </c>
      <c r="AA123" s="54">
        <v>0</v>
      </c>
      <c r="AB123" s="54">
        <v>0</v>
      </c>
      <c r="AC123" s="54">
        <v>0</v>
      </c>
      <c r="AD123" s="54">
        <v>0</v>
      </c>
      <c r="AE123" s="54">
        <v>0</v>
      </c>
    </row>
    <row r="124" spans="1:31" s="53" customFormat="1" ht="12" hidden="1" outlineLevel="2">
      <c r="A124" s="60"/>
      <c r="B124" s="53" t="s">
        <v>369</v>
      </c>
      <c r="C124" s="53" t="s">
        <v>244</v>
      </c>
      <c r="D124" s="53" t="s">
        <v>245</v>
      </c>
      <c r="E124" s="54">
        <f t="shared" si="6"/>
        <v>310234.07999999996</v>
      </c>
      <c r="F124" s="54">
        <v>0</v>
      </c>
      <c r="G124" s="54">
        <v>0</v>
      </c>
      <c r="H124" s="54">
        <v>0</v>
      </c>
      <c r="I124" s="54">
        <v>0</v>
      </c>
      <c r="J124" s="54">
        <v>0</v>
      </c>
      <c r="K124" s="54">
        <v>0</v>
      </c>
      <c r="L124" s="54">
        <v>216305.99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  <c r="W124" s="54">
        <v>10074.460000000001</v>
      </c>
      <c r="X124" s="54">
        <v>0</v>
      </c>
      <c r="Y124" s="54">
        <v>83853.62999999999</v>
      </c>
      <c r="Z124" s="54">
        <v>0</v>
      </c>
      <c r="AA124" s="54">
        <v>0</v>
      </c>
      <c r="AB124" s="54">
        <v>0</v>
      </c>
      <c r="AC124" s="54">
        <v>0</v>
      </c>
      <c r="AD124" s="54">
        <v>0</v>
      </c>
      <c r="AE124" s="54">
        <v>0</v>
      </c>
    </row>
    <row r="125" spans="1:31" s="53" customFormat="1" ht="12" hidden="1" outlineLevel="2">
      <c r="A125" s="60"/>
      <c r="B125" s="53" t="s">
        <v>369</v>
      </c>
      <c r="C125" s="53" t="s">
        <v>246</v>
      </c>
      <c r="D125" s="53" t="s">
        <v>247</v>
      </c>
      <c r="E125" s="54">
        <f t="shared" si="6"/>
        <v>33793.94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54">
        <v>33793.94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  <c r="W125" s="54">
        <v>0</v>
      </c>
      <c r="X125" s="54">
        <v>0</v>
      </c>
      <c r="Y125" s="54">
        <v>0</v>
      </c>
      <c r="Z125" s="54">
        <v>0</v>
      </c>
      <c r="AA125" s="54">
        <v>0</v>
      </c>
      <c r="AB125" s="54">
        <v>0</v>
      </c>
      <c r="AC125" s="54">
        <v>0</v>
      </c>
      <c r="AD125" s="54">
        <v>0</v>
      </c>
      <c r="AE125" s="54">
        <v>0</v>
      </c>
    </row>
    <row r="126" spans="1:31" s="53" customFormat="1" ht="12" hidden="1" outlineLevel="2">
      <c r="A126" s="60"/>
      <c r="B126" s="53" t="s">
        <v>369</v>
      </c>
      <c r="C126" s="53" t="s">
        <v>248</v>
      </c>
      <c r="D126" s="53" t="s">
        <v>249</v>
      </c>
      <c r="E126" s="54">
        <f t="shared" si="6"/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  <c r="W126" s="54">
        <v>0</v>
      </c>
      <c r="X126" s="54">
        <v>0</v>
      </c>
      <c r="Y126" s="54">
        <v>0</v>
      </c>
      <c r="Z126" s="54">
        <v>0</v>
      </c>
      <c r="AA126" s="54">
        <v>0</v>
      </c>
      <c r="AB126" s="54">
        <v>0</v>
      </c>
      <c r="AC126" s="54">
        <v>0</v>
      </c>
      <c r="AD126" s="54">
        <v>0</v>
      </c>
      <c r="AE126" s="54">
        <v>0</v>
      </c>
    </row>
    <row r="127" spans="1:31" s="53" customFormat="1" ht="12" hidden="1" outlineLevel="2">
      <c r="A127" s="60"/>
      <c r="B127" s="53" t="s">
        <v>369</v>
      </c>
      <c r="C127" s="53" t="s">
        <v>252</v>
      </c>
      <c r="D127" s="53" t="s">
        <v>253</v>
      </c>
      <c r="E127" s="54">
        <f t="shared" si="6"/>
        <v>129202.20999999999</v>
      </c>
      <c r="F127" s="54">
        <v>0</v>
      </c>
      <c r="G127" s="54">
        <v>0</v>
      </c>
      <c r="H127" s="54">
        <v>0</v>
      </c>
      <c r="I127" s="54">
        <v>0</v>
      </c>
      <c r="J127" s="54">
        <v>0</v>
      </c>
      <c r="K127" s="54">
        <v>0</v>
      </c>
      <c r="L127" s="54">
        <v>0</v>
      </c>
      <c r="M127" s="54">
        <v>0</v>
      </c>
      <c r="N127" s="54">
        <v>0</v>
      </c>
      <c r="O127" s="54">
        <v>39530.519999999997</v>
      </c>
      <c r="P127" s="54">
        <v>0</v>
      </c>
      <c r="Q127" s="54">
        <v>45452.72</v>
      </c>
      <c r="R127" s="54">
        <v>0</v>
      </c>
      <c r="S127" s="54">
        <v>0</v>
      </c>
      <c r="T127" s="54">
        <v>0</v>
      </c>
      <c r="U127" s="54">
        <v>0</v>
      </c>
      <c r="V127" s="54">
        <v>30297.47</v>
      </c>
      <c r="W127" s="54">
        <v>0</v>
      </c>
      <c r="X127" s="54">
        <v>13921.5</v>
      </c>
      <c r="Y127" s="54">
        <v>0</v>
      </c>
      <c r="Z127" s="54">
        <v>0</v>
      </c>
      <c r="AA127" s="54">
        <v>0</v>
      </c>
      <c r="AB127" s="54">
        <v>0</v>
      </c>
      <c r="AC127" s="54">
        <v>0</v>
      </c>
      <c r="AD127" s="54">
        <v>0</v>
      </c>
      <c r="AE127" s="54">
        <v>0</v>
      </c>
    </row>
    <row r="128" spans="1:31" s="53" customFormat="1" ht="12" hidden="1" outlineLevel="2">
      <c r="A128" s="60"/>
      <c r="B128" s="53" t="s">
        <v>369</v>
      </c>
      <c r="C128" s="53" t="s">
        <v>254</v>
      </c>
      <c r="D128" s="53" t="s">
        <v>255</v>
      </c>
      <c r="E128" s="54">
        <f t="shared" si="6"/>
        <v>147775.53</v>
      </c>
      <c r="F128" s="54">
        <v>0</v>
      </c>
      <c r="G128" s="54">
        <v>0</v>
      </c>
      <c r="H128" s="54">
        <v>0</v>
      </c>
      <c r="I128" s="54">
        <v>0</v>
      </c>
      <c r="J128" s="54">
        <v>0</v>
      </c>
      <c r="K128" s="54">
        <v>0</v>
      </c>
      <c r="L128" s="54">
        <v>14722.58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  <c r="W128" s="54">
        <v>133052.95000000001</v>
      </c>
      <c r="X128" s="54">
        <v>0</v>
      </c>
      <c r="Y128" s="54">
        <v>0</v>
      </c>
      <c r="Z128" s="54">
        <v>0</v>
      </c>
      <c r="AA128" s="54">
        <v>0</v>
      </c>
      <c r="AB128" s="54">
        <v>0</v>
      </c>
      <c r="AC128" s="54">
        <v>0</v>
      </c>
      <c r="AD128" s="54">
        <v>0</v>
      </c>
      <c r="AE128" s="54">
        <v>0</v>
      </c>
    </row>
    <row r="129" spans="1:31" s="53" customFormat="1" ht="12" hidden="1" outlineLevel="2">
      <c r="A129" s="60"/>
      <c r="B129" s="53" t="s">
        <v>369</v>
      </c>
      <c r="C129" s="53" t="s">
        <v>256</v>
      </c>
      <c r="D129" s="53" t="s">
        <v>257</v>
      </c>
      <c r="E129" s="54">
        <f t="shared" si="6"/>
        <v>6134.83</v>
      </c>
      <c r="F129" s="54">
        <v>0</v>
      </c>
      <c r="G129" s="54">
        <v>0</v>
      </c>
      <c r="H129" s="54">
        <v>0</v>
      </c>
      <c r="I129" s="54">
        <v>0</v>
      </c>
      <c r="J129" s="54">
        <v>0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  <c r="W129" s="54">
        <v>0</v>
      </c>
      <c r="X129" s="54">
        <v>0</v>
      </c>
      <c r="Y129" s="54">
        <v>6134.83</v>
      </c>
      <c r="Z129" s="54">
        <v>0</v>
      </c>
      <c r="AA129" s="54">
        <v>0</v>
      </c>
      <c r="AB129" s="54">
        <v>0</v>
      </c>
      <c r="AC129" s="54">
        <v>0</v>
      </c>
      <c r="AD129" s="54">
        <v>0</v>
      </c>
      <c r="AE129" s="54">
        <v>0</v>
      </c>
    </row>
    <row r="130" spans="1:31" s="53" customFormat="1" ht="12" hidden="1" outlineLevel="2">
      <c r="A130" s="60"/>
      <c r="B130" s="53" t="s">
        <v>369</v>
      </c>
      <c r="C130" s="53" t="s">
        <v>258</v>
      </c>
      <c r="D130" s="53" t="s">
        <v>259</v>
      </c>
      <c r="E130" s="54">
        <f t="shared" si="6"/>
        <v>228215.82</v>
      </c>
      <c r="F130" s="54">
        <v>0</v>
      </c>
      <c r="G130" s="54">
        <v>0</v>
      </c>
      <c r="H130" s="54">
        <v>0</v>
      </c>
      <c r="I130" s="54">
        <v>0</v>
      </c>
      <c r="J130" s="54">
        <v>0</v>
      </c>
      <c r="K130" s="54">
        <v>9.07</v>
      </c>
      <c r="L130" s="54">
        <v>0</v>
      </c>
      <c r="M130" s="54">
        <v>0</v>
      </c>
      <c r="N130" s="54">
        <v>0</v>
      </c>
      <c r="O130" s="54">
        <v>10114.81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  <c r="W130" s="54">
        <v>0</v>
      </c>
      <c r="X130" s="54">
        <v>218091.94</v>
      </c>
      <c r="Y130" s="54">
        <v>0</v>
      </c>
      <c r="Z130" s="54">
        <v>0</v>
      </c>
      <c r="AA130" s="54">
        <v>0</v>
      </c>
      <c r="AB130" s="54">
        <v>0</v>
      </c>
      <c r="AC130" s="54">
        <v>0</v>
      </c>
      <c r="AD130" s="54">
        <v>0</v>
      </c>
      <c r="AE130" s="54">
        <v>0</v>
      </c>
    </row>
    <row r="131" spans="1:31" s="53" customFormat="1" ht="12" hidden="1" outlineLevel="2">
      <c r="A131" s="60"/>
      <c r="B131" s="53" t="s">
        <v>369</v>
      </c>
      <c r="C131" s="53" t="s">
        <v>260</v>
      </c>
      <c r="D131" s="53" t="s">
        <v>261</v>
      </c>
      <c r="E131" s="54">
        <f t="shared" si="6"/>
        <v>1098.8499999999999</v>
      </c>
      <c r="F131" s="54">
        <v>0</v>
      </c>
      <c r="G131" s="54">
        <v>0</v>
      </c>
      <c r="H131" s="54">
        <v>0</v>
      </c>
      <c r="I131" s="54">
        <v>0</v>
      </c>
      <c r="J131" s="54">
        <v>0</v>
      </c>
      <c r="K131" s="54">
        <v>0</v>
      </c>
      <c r="L131" s="54">
        <v>0</v>
      </c>
      <c r="M131" s="54">
        <v>0</v>
      </c>
      <c r="N131" s="54">
        <v>1098.8499999999999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  <c r="W131" s="54">
        <v>0</v>
      </c>
      <c r="X131" s="54">
        <v>0</v>
      </c>
      <c r="Y131" s="54">
        <v>0</v>
      </c>
      <c r="Z131" s="54">
        <v>0</v>
      </c>
      <c r="AA131" s="54">
        <v>0</v>
      </c>
      <c r="AB131" s="54">
        <v>0</v>
      </c>
      <c r="AC131" s="54">
        <v>0</v>
      </c>
      <c r="AD131" s="54">
        <v>0</v>
      </c>
      <c r="AE131" s="54">
        <v>0</v>
      </c>
    </row>
    <row r="132" spans="1:31" s="53" customFormat="1" ht="12" hidden="1" outlineLevel="2">
      <c r="A132" s="60"/>
      <c r="B132" s="53" t="s">
        <v>369</v>
      </c>
      <c r="C132" s="53" t="s">
        <v>262</v>
      </c>
      <c r="D132" s="53" t="s">
        <v>263</v>
      </c>
      <c r="E132" s="54">
        <f t="shared" si="6"/>
        <v>26704.74</v>
      </c>
      <c r="F132" s="54">
        <v>0</v>
      </c>
      <c r="G132" s="54">
        <v>0</v>
      </c>
      <c r="H132" s="54">
        <v>0</v>
      </c>
      <c r="I132" s="54">
        <v>0</v>
      </c>
      <c r="J132" s="54">
        <v>0</v>
      </c>
      <c r="K132" s="54">
        <v>0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  <c r="W132" s="54">
        <v>0</v>
      </c>
      <c r="X132" s="54">
        <v>0</v>
      </c>
      <c r="Y132" s="54">
        <v>0</v>
      </c>
      <c r="Z132" s="54">
        <v>0</v>
      </c>
      <c r="AA132" s="54">
        <v>26704.74</v>
      </c>
      <c r="AB132" s="54">
        <v>0</v>
      </c>
      <c r="AC132" s="54">
        <v>0</v>
      </c>
      <c r="AD132" s="54">
        <v>0</v>
      </c>
      <c r="AE132" s="54">
        <v>0</v>
      </c>
    </row>
    <row r="133" spans="1:31" s="53" customFormat="1" ht="12" hidden="1" outlineLevel="2">
      <c r="A133" s="60"/>
      <c r="B133" s="53" t="s">
        <v>369</v>
      </c>
      <c r="C133" s="53" t="s">
        <v>264</v>
      </c>
      <c r="D133" s="53" t="s">
        <v>265</v>
      </c>
      <c r="E133" s="54">
        <f t="shared" si="6"/>
        <v>0</v>
      </c>
      <c r="F133" s="54">
        <v>0</v>
      </c>
      <c r="G133" s="54">
        <v>0</v>
      </c>
      <c r="H133" s="54">
        <v>0</v>
      </c>
      <c r="I133" s="54">
        <v>0</v>
      </c>
      <c r="J133" s="54">
        <v>0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  <c r="W133" s="54">
        <v>0</v>
      </c>
      <c r="X133" s="54">
        <v>0</v>
      </c>
      <c r="Y133" s="54">
        <v>0</v>
      </c>
      <c r="Z133" s="54">
        <v>0</v>
      </c>
      <c r="AA133" s="54">
        <v>0</v>
      </c>
      <c r="AB133" s="54">
        <v>0</v>
      </c>
      <c r="AC133" s="54">
        <v>0</v>
      </c>
      <c r="AD133" s="54">
        <v>0</v>
      </c>
      <c r="AE133" s="54">
        <v>0</v>
      </c>
    </row>
    <row r="134" spans="1:31" s="53" customFormat="1" outlineLevel="1" collapsed="1">
      <c r="A134" s="60">
        <v>24</v>
      </c>
      <c r="B134" s="57" t="s">
        <v>382</v>
      </c>
      <c r="D134" s="25" t="s">
        <v>69</v>
      </c>
      <c r="E134" s="54">
        <f t="shared" ref="E134:AE134" si="9">SUBTOTAL(9,E108:E133)</f>
        <v>1365210.6600000001</v>
      </c>
      <c r="F134" s="54">
        <f t="shared" si="9"/>
        <v>5302.12</v>
      </c>
      <c r="G134" s="54">
        <f t="shared" si="9"/>
        <v>40747.14</v>
      </c>
      <c r="H134" s="54">
        <f t="shared" si="9"/>
        <v>27306.880000000001</v>
      </c>
      <c r="I134" s="54">
        <f t="shared" si="9"/>
        <v>0</v>
      </c>
      <c r="J134" s="54">
        <f t="shared" si="9"/>
        <v>0</v>
      </c>
      <c r="K134" s="54">
        <f t="shared" si="9"/>
        <v>20273.280000000002</v>
      </c>
      <c r="L134" s="54">
        <f t="shared" si="9"/>
        <v>362736.46</v>
      </c>
      <c r="M134" s="54">
        <f t="shared" si="9"/>
        <v>0</v>
      </c>
      <c r="N134" s="54">
        <f t="shared" si="9"/>
        <v>34892.79</v>
      </c>
      <c r="O134" s="54">
        <f t="shared" si="9"/>
        <v>49645.329999999994</v>
      </c>
      <c r="P134" s="54">
        <f t="shared" si="9"/>
        <v>0</v>
      </c>
      <c r="Q134" s="54">
        <f t="shared" si="9"/>
        <v>49368.57</v>
      </c>
      <c r="R134" s="54">
        <f t="shared" si="9"/>
        <v>50507.92</v>
      </c>
      <c r="S134" s="54">
        <f t="shared" si="9"/>
        <v>0</v>
      </c>
      <c r="T134" s="54">
        <f t="shared" si="9"/>
        <v>78928.69</v>
      </c>
      <c r="U134" s="54">
        <f t="shared" si="9"/>
        <v>0</v>
      </c>
      <c r="V134" s="54">
        <f t="shared" si="9"/>
        <v>30297.47</v>
      </c>
      <c r="W134" s="54">
        <f t="shared" si="9"/>
        <v>164197.25</v>
      </c>
      <c r="X134" s="54">
        <f t="shared" si="9"/>
        <v>241627.03</v>
      </c>
      <c r="Y134" s="54">
        <f t="shared" si="9"/>
        <v>156362.79999999996</v>
      </c>
      <c r="Z134" s="54">
        <f t="shared" si="9"/>
        <v>0</v>
      </c>
      <c r="AA134" s="54">
        <f t="shared" si="9"/>
        <v>37107.440000000002</v>
      </c>
      <c r="AB134" s="54">
        <f t="shared" si="9"/>
        <v>2436.0500000000002</v>
      </c>
      <c r="AC134" s="54">
        <f t="shared" si="9"/>
        <v>13473.439999999999</v>
      </c>
      <c r="AD134" s="54">
        <f t="shared" si="9"/>
        <v>0</v>
      </c>
      <c r="AE134" s="54">
        <f t="shared" si="9"/>
        <v>0</v>
      </c>
    </row>
    <row r="135" spans="1:31" s="53" customFormat="1" ht="12" hidden="1" outlineLevel="2">
      <c r="A135" s="60"/>
      <c r="B135" s="53" t="s">
        <v>370</v>
      </c>
      <c r="C135" s="53" t="s">
        <v>212</v>
      </c>
      <c r="D135" s="53" t="s">
        <v>213</v>
      </c>
      <c r="E135" s="54">
        <f t="shared" si="6"/>
        <v>399533.72</v>
      </c>
      <c r="F135" s="54">
        <v>108613.70999999999</v>
      </c>
      <c r="G135" s="54">
        <v>0</v>
      </c>
      <c r="H135" s="54">
        <v>0</v>
      </c>
      <c r="I135" s="54">
        <v>0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  <c r="W135" s="54">
        <v>0</v>
      </c>
      <c r="X135" s="54">
        <v>0</v>
      </c>
      <c r="Y135" s="54">
        <v>0</v>
      </c>
      <c r="Z135" s="54">
        <v>0</v>
      </c>
      <c r="AA135" s="54">
        <v>0</v>
      </c>
      <c r="AB135" s="54">
        <v>0</v>
      </c>
      <c r="AC135" s="54">
        <v>290920.01</v>
      </c>
      <c r="AD135" s="54">
        <v>0</v>
      </c>
      <c r="AE135" s="54">
        <v>0</v>
      </c>
    </row>
    <row r="136" spans="1:31" s="53" customFormat="1" ht="12" hidden="1" outlineLevel="2">
      <c r="A136" s="60"/>
      <c r="B136" s="53" t="s">
        <v>370</v>
      </c>
      <c r="C136" s="53" t="s">
        <v>214</v>
      </c>
      <c r="D136" s="53" t="s">
        <v>215</v>
      </c>
      <c r="E136" s="54">
        <f t="shared" si="6"/>
        <v>-576674.41999999993</v>
      </c>
      <c r="F136" s="54">
        <v>0</v>
      </c>
      <c r="G136" s="54">
        <v>0</v>
      </c>
      <c r="H136" s="54">
        <v>0</v>
      </c>
      <c r="I136" s="54">
        <v>0</v>
      </c>
      <c r="J136" s="54">
        <v>0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-576674.41999999993</v>
      </c>
      <c r="V136" s="54">
        <v>0</v>
      </c>
      <c r="W136" s="54">
        <v>0</v>
      </c>
      <c r="X136" s="54">
        <v>0</v>
      </c>
      <c r="Y136" s="54">
        <v>0</v>
      </c>
      <c r="Z136" s="54">
        <v>0</v>
      </c>
      <c r="AA136" s="54">
        <v>0</v>
      </c>
      <c r="AB136" s="54">
        <v>0</v>
      </c>
      <c r="AC136" s="54">
        <v>0</v>
      </c>
      <c r="AD136" s="54">
        <v>0</v>
      </c>
      <c r="AE136" s="54">
        <v>0</v>
      </c>
    </row>
    <row r="137" spans="1:31" s="53" customFormat="1" ht="12" hidden="1" outlineLevel="2">
      <c r="A137" s="60"/>
      <c r="B137" s="53" t="s">
        <v>370</v>
      </c>
      <c r="C137" s="53" t="s">
        <v>216</v>
      </c>
      <c r="D137" s="53" t="s">
        <v>217</v>
      </c>
      <c r="E137" s="54">
        <f t="shared" si="6"/>
        <v>1130174.46</v>
      </c>
      <c r="F137" s="54">
        <v>0</v>
      </c>
      <c r="G137" s="54">
        <v>0</v>
      </c>
      <c r="H137" s="54">
        <v>0</v>
      </c>
      <c r="I137" s="54">
        <v>0</v>
      </c>
      <c r="J137" s="54">
        <v>0</v>
      </c>
      <c r="K137" s="54">
        <v>0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1130174.46</v>
      </c>
      <c r="V137" s="54">
        <v>0</v>
      </c>
      <c r="W137" s="54">
        <v>0</v>
      </c>
      <c r="X137" s="54">
        <v>0</v>
      </c>
      <c r="Y137" s="54">
        <v>0</v>
      </c>
      <c r="Z137" s="54">
        <v>0</v>
      </c>
      <c r="AA137" s="54">
        <v>0</v>
      </c>
      <c r="AB137" s="54">
        <v>0</v>
      </c>
      <c r="AC137" s="54">
        <v>0</v>
      </c>
      <c r="AD137" s="54">
        <v>0</v>
      </c>
      <c r="AE137" s="54">
        <v>0</v>
      </c>
    </row>
    <row r="138" spans="1:31" s="53" customFormat="1" ht="12" hidden="1" outlineLevel="2">
      <c r="A138" s="60"/>
      <c r="B138" s="53" t="s">
        <v>370</v>
      </c>
      <c r="C138" s="53" t="s">
        <v>218</v>
      </c>
      <c r="D138" s="53" t="s">
        <v>219</v>
      </c>
      <c r="E138" s="54">
        <f t="shared" si="6"/>
        <v>4588979.22</v>
      </c>
      <c r="F138" s="54">
        <v>0</v>
      </c>
      <c r="G138" s="54">
        <v>0</v>
      </c>
      <c r="H138" s="54">
        <v>0</v>
      </c>
      <c r="I138" s="54">
        <v>0</v>
      </c>
      <c r="J138" s="54">
        <v>0</v>
      </c>
      <c r="K138" s="54">
        <v>0</v>
      </c>
      <c r="L138" s="54">
        <v>71104.23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1077718.2700000003</v>
      </c>
      <c r="U138" s="54">
        <v>3409091.91</v>
      </c>
      <c r="V138" s="54">
        <v>0</v>
      </c>
      <c r="W138" s="54">
        <v>0</v>
      </c>
      <c r="X138" s="54">
        <v>0</v>
      </c>
      <c r="Y138" s="54">
        <v>31064.81</v>
      </c>
      <c r="Z138" s="54">
        <v>0</v>
      </c>
      <c r="AA138" s="54">
        <v>0</v>
      </c>
      <c r="AB138" s="54">
        <v>0</v>
      </c>
      <c r="AC138" s="54">
        <v>0</v>
      </c>
      <c r="AD138" s="54">
        <v>0</v>
      </c>
      <c r="AE138" s="54">
        <v>0</v>
      </c>
    </row>
    <row r="139" spans="1:31" s="53" customFormat="1" ht="12" hidden="1" outlineLevel="2">
      <c r="A139" s="60"/>
      <c r="B139" s="53" t="s">
        <v>370</v>
      </c>
      <c r="C139" s="53" t="s">
        <v>220</v>
      </c>
      <c r="D139" s="53" t="s">
        <v>221</v>
      </c>
      <c r="E139" s="54">
        <f t="shared" si="6"/>
        <v>3206396.1299999994</v>
      </c>
      <c r="F139" s="54">
        <v>0</v>
      </c>
      <c r="G139" s="54">
        <v>0</v>
      </c>
      <c r="H139" s="54">
        <v>0</v>
      </c>
      <c r="I139" s="54">
        <v>0</v>
      </c>
      <c r="J139" s="54">
        <v>0</v>
      </c>
      <c r="K139" s="54">
        <v>0</v>
      </c>
      <c r="L139" s="54">
        <v>89528.53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3101158.5199999996</v>
      </c>
      <c r="V139" s="54">
        <v>0</v>
      </c>
      <c r="W139" s="54">
        <v>0</v>
      </c>
      <c r="X139" s="54">
        <v>0</v>
      </c>
      <c r="Y139" s="54">
        <v>15709.08</v>
      </c>
      <c r="Z139" s="54">
        <v>0</v>
      </c>
      <c r="AA139" s="54">
        <v>0</v>
      </c>
      <c r="AB139" s="54">
        <v>0</v>
      </c>
      <c r="AC139" s="54">
        <v>0</v>
      </c>
      <c r="AD139" s="54">
        <v>0</v>
      </c>
      <c r="AE139" s="54">
        <v>0</v>
      </c>
    </row>
    <row r="140" spans="1:31" s="53" customFormat="1" ht="12" hidden="1" outlineLevel="2">
      <c r="A140" s="60"/>
      <c r="B140" s="53" t="s">
        <v>370</v>
      </c>
      <c r="C140" s="53" t="s">
        <v>222</v>
      </c>
      <c r="D140" s="53" t="s">
        <v>223</v>
      </c>
      <c r="E140" s="54">
        <f t="shared" si="6"/>
        <v>1262.1300000000001</v>
      </c>
      <c r="F140" s="54">
        <v>0</v>
      </c>
      <c r="G140" s="54">
        <v>0</v>
      </c>
      <c r="H140" s="54">
        <v>0</v>
      </c>
      <c r="I140" s="54">
        <v>0</v>
      </c>
      <c r="J140" s="54">
        <v>0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1262.1300000000001</v>
      </c>
      <c r="U140" s="54">
        <v>0</v>
      </c>
      <c r="V140" s="54">
        <v>0</v>
      </c>
      <c r="W140" s="54">
        <v>0</v>
      </c>
      <c r="X140" s="54">
        <v>0</v>
      </c>
      <c r="Y140" s="54">
        <v>0</v>
      </c>
      <c r="Z140" s="54">
        <v>0</v>
      </c>
      <c r="AA140" s="54">
        <v>0</v>
      </c>
      <c r="AB140" s="54">
        <v>0</v>
      </c>
      <c r="AC140" s="54">
        <v>0</v>
      </c>
      <c r="AD140" s="54">
        <v>0</v>
      </c>
      <c r="AE140" s="54">
        <v>0</v>
      </c>
    </row>
    <row r="141" spans="1:31" s="53" customFormat="1" ht="12" hidden="1" outlineLevel="2">
      <c r="A141" s="60"/>
      <c r="B141" s="53" t="s">
        <v>370</v>
      </c>
      <c r="C141" s="53" t="s">
        <v>224</v>
      </c>
      <c r="D141" s="53" t="s">
        <v>225</v>
      </c>
      <c r="E141" s="54">
        <f t="shared" si="6"/>
        <v>268593.57000000007</v>
      </c>
      <c r="F141" s="54">
        <v>0</v>
      </c>
      <c r="G141" s="54">
        <v>0</v>
      </c>
      <c r="H141" s="54">
        <v>0</v>
      </c>
      <c r="I141" s="54">
        <v>0</v>
      </c>
      <c r="J141" s="54">
        <v>0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215267.45000000004</v>
      </c>
      <c r="S141" s="54">
        <v>0</v>
      </c>
      <c r="T141" s="54">
        <v>43167.25</v>
      </c>
      <c r="U141" s="54">
        <v>0</v>
      </c>
      <c r="V141" s="54">
        <v>0</v>
      </c>
      <c r="W141" s="54">
        <v>0</v>
      </c>
      <c r="X141" s="54">
        <v>0</v>
      </c>
      <c r="Y141" s="54">
        <v>0</v>
      </c>
      <c r="Z141" s="54">
        <v>0</v>
      </c>
      <c r="AA141" s="54">
        <v>10158.869999999999</v>
      </c>
      <c r="AB141" s="54">
        <v>0</v>
      </c>
      <c r="AC141" s="54">
        <v>0</v>
      </c>
      <c r="AD141" s="54">
        <v>0</v>
      </c>
      <c r="AE141" s="54">
        <v>0</v>
      </c>
    </row>
    <row r="142" spans="1:31" s="53" customFormat="1" ht="12" hidden="1" outlineLevel="2">
      <c r="A142" s="60"/>
      <c r="B142" s="53" t="s">
        <v>370</v>
      </c>
      <c r="C142" s="53" t="s">
        <v>226</v>
      </c>
      <c r="D142" s="53" t="s">
        <v>227</v>
      </c>
      <c r="E142" s="54">
        <f t="shared" si="6"/>
        <v>46027.85</v>
      </c>
      <c r="F142" s="54">
        <v>0</v>
      </c>
      <c r="G142" s="54">
        <v>0</v>
      </c>
      <c r="H142" s="54">
        <v>0</v>
      </c>
      <c r="I142" s="54">
        <v>0</v>
      </c>
      <c r="J142" s="54">
        <v>0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  <c r="W142" s="54">
        <v>0</v>
      </c>
      <c r="X142" s="54">
        <v>0</v>
      </c>
      <c r="Y142" s="54">
        <v>0</v>
      </c>
      <c r="Z142" s="54">
        <v>0</v>
      </c>
      <c r="AA142" s="54">
        <v>0</v>
      </c>
      <c r="AB142" s="54">
        <v>0</v>
      </c>
      <c r="AC142" s="54">
        <v>46027.85</v>
      </c>
      <c r="AD142" s="54">
        <v>0</v>
      </c>
      <c r="AE142" s="54">
        <v>0</v>
      </c>
    </row>
    <row r="143" spans="1:31" s="53" customFormat="1" ht="12" hidden="1" outlineLevel="2">
      <c r="A143" s="60"/>
      <c r="B143" s="53" t="s">
        <v>370</v>
      </c>
      <c r="C143" s="53" t="s">
        <v>228</v>
      </c>
      <c r="D143" s="53" t="s">
        <v>229</v>
      </c>
      <c r="E143" s="54">
        <f t="shared" si="6"/>
        <v>540788.43000000005</v>
      </c>
      <c r="F143" s="54">
        <v>0</v>
      </c>
      <c r="G143" s="54">
        <v>0</v>
      </c>
      <c r="H143" s="54">
        <v>0</v>
      </c>
      <c r="I143" s="54">
        <v>0</v>
      </c>
      <c r="J143" s="54">
        <v>0</v>
      </c>
      <c r="K143" s="54">
        <v>0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  <c r="W143" s="54">
        <v>0</v>
      </c>
      <c r="X143" s="54">
        <v>0</v>
      </c>
      <c r="Y143" s="54">
        <v>0</v>
      </c>
      <c r="Z143" s="54">
        <v>0</v>
      </c>
      <c r="AA143" s="54">
        <v>0</v>
      </c>
      <c r="AB143" s="54">
        <v>276641.40000000002</v>
      </c>
      <c r="AC143" s="54">
        <v>264147.03000000003</v>
      </c>
      <c r="AD143" s="54">
        <v>0</v>
      </c>
      <c r="AE143" s="54">
        <v>0</v>
      </c>
    </row>
    <row r="144" spans="1:31" s="53" customFormat="1" ht="12" hidden="1" outlineLevel="2">
      <c r="A144" s="60"/>
      <c r="B144" s="53" t="s">
        <v>370</v>
      </c>
      <c r="C144" s="53" t="s">
        <v>230</v>
      </c>
      <c r="D144" s="53" t="s">
        <v>231</v>
      </c>
      <c r="E144" s="54">
        <f t="shared" si="6"/>
        <v>3070569.8499999996</v>
      </c>
      <c r="F144" s="54">
        <v>0</v>
      </c>
      <c r="G144" s="54">
        <v>0</v>
      </c>
      <c r="H144" s="54">
        <v>0</v>
      </c>
      <c r="I144" s="54">
        <v>0</v>
      </c>
      <c r="J144" s="54">
        <v>0</v>
      </c>
      <c r="K144" s="54">
        <v>0</v>
      </c>
      <c r="L144" s="54">
        <v>141508.5</v>
      </c>
      <c r="M144" s="54">
        <v>0</v>
      </c>
      <c r="N144" s="54">
        <v>0</v>
      </c>
      <c r="O144" s="54">
        <v>0</v>
      </c>
      <c r="P144" s="54">
        <v>0</v>
      </c>
      <c r="Q144" s="54">
        <v>0</v>
      </c>
      <c r="R144" s="54">
        <v>173720.74999999997</v>
      </c>
      <c r="S144" s="54">
        <v>0</v>
      </c>
      <c r="T144" s="54">
        <v>43300.6</v>
      </c>
      <c r="U144" s="54">
        <v>2663687.3899999997</v>
      </c>
      <c r="V144" s="54">
        <v>0</v>
      </c>
      <c r="W144" s="54">
        <v>0</v>
      </c>
      <c r="X144" s="54">
        <v>0</v>
      </c>
      <c r="Y144" s="54">
        <v>40141.25</v>
      </c>
      <c r="Z144" s="54">
        <v>0</v>
      </c>
      <c r="AA144" s="54">
        <v>8211.36</v>
      </c>
      <c r="AB144" s="54">
        <v>0</v>
      </c>
      <c r="AC144" s="54">
        <v>0</v>
      </c>
      <c r="AD144" s="54">
        <v>0</v>
      </c>
      <c r="AE144" s="54">
        <v>0</v>
      </c>
    </row>
    <row r="145" spans="1:31" s="53" customFormat="1" ht="12" hidden="1" outlineLevel="2">
      <c r="A145" s="60"/>
      <c r="B145" s="53" t="s">
        <v>370</v>
      </c>
      <c r="C145" s="53" t="s">
        <v>232</v>
      </c>
      <c r="D145" s="53" t="s">
        <v>233</v>
      </c>
      <c r="E145" s="54">
        <f t="shared" si="6"/>
        <v>775892.28999999992</v>
      </c>
      <c r="F145" s="54">
        <v>3366.21</v>
      </c>
      <c r="G145" s="54">
        <v>0</v>
      </c>
      <c r="H145" s="54">
        <v>0</v>
      </c>
      <c r="I145" s="54">
        <v>0</v>
      </c>
      <c r="J145" s="54">
        <v>0</v>
      </c>
      <c r="K145" s="54">
        <v>0</v>
      </c>
      <c r="L145" s="54">
        <v>0</v>
      </c>
      <c r="M145" s="54">
        <v>0</v>
      </c>
      <c r="N145" s="54">
        <v>0</v>
      </c>
      <c r="O145" s="54">
        <v>0</v>
      </c>
      <c r="P145" s="54">
        <v>0</v>
      </c>
      <c r="Q145" s="54">
        <v>0</v>
      </c>
      <c r="R145" s="54">
        <v>0</v>
      </c>
      <c r="S145" s="54">
        <v>0</v>
      </c>
      <c r="T145" s="54">
        <v>0</v>
      </c>
      <c r="U145" s="54">
        <v>0</v>
      </c>
      <c r="V145" s="54">
        <v>0</v>
      </c>
      <c r="W145" s="54">
        <v>0</v>
      </c>
      <c r="X145" s="54">
        <v>0</v>
      </c>
      <c r="Y145" s="54">
        <v>0</v>
      </c>
      <c r="Z145" s="54">
        <v>0</v>
      </c>
      <c r="AA145" s="54">
        <v>0</v>
      </c>
      <c r="AB145" s="54">
        <v>232237.88999999998</v>
      </c>
      <c r="AC145" s="54">
        <v>540288.18999999994</v>
      </c>
      <c r="AD145" s="54">
        <v>0</v>
      </c>
      <c r="AE145" s="54">
        <v>0</v>
      </c>
    </row>
    <row r="146" spans="1:31" s="53" customFormat="1" ht="12" hidden="1" outlineLevel="2">
      <c r="A146" s="60"/>
      <c r="B146" s="53" t="s">
        <v>370</v>
      </c>
      <c r="C146" s="53" t="s">
        <v>234</v>
      </c>
      <c r="D146" s="53" t="s">
        <v>235</v>
      </c>
      <c r="E146" s="54">
        <f t="shared" si="6"/>
        <v>301707.82</v>
      </c>
      <c r="F146" s="54">
        <v>0</v>
      </c>
      <c r="G146" s="54">
        <v>53357.11</v>
      </c>
      <c r="H146" s="54">
        <v>0</v>
      </c>
      <c r="I146" s="54">
        <v>0</v>
      </c>
      <c r="J146" s="54">
        <v>0</v>
      </c>
      <c r="K146" s="54">
        <v>0</v>
      </c>
      <c r="L146" s="54">
        <v>0</v>
      </c>
      <c r="M146" s="54">
        <v>0</v>
      </c>
      <c r="N146" s="54">
        <v>0</v>
      </c>
      <c r="O146" s="54">
        <v>0</v>
      </c>
      <c r="P146" s="54">
        <v>0</v>
      </c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>
        <v>0</v>
      </c>
      <c r="W146" s="54">
        <v>0</v>
      </c>
      <c r="X146" s="54">
        <v>0</v>
      </c>
      <c r="Y146" s="54">
        <v>0</v>
      </c>
      <c r="Z146" s="54">
        <v>0</v>
      </c>
      <c r="AA146" s="54">
        <v>0</v>
      </c>
      <c r="AB146" s="54">
        <v>0</v>
      </c>
      <c r="AC146" s="54">
        <v>248350.71</v>
      </c>
      <c r="AD146" s="54">
        <v>0</v>
      </c>
      <c r="AE146" s="54">
        <v>0</v>
      </c>
    </row>
    <row r="147" spans="1:31" s="53" customFormat="1" ht="12" hidden="1" outlineLevel="2">
      <c r="A147" s="60"/>
      <c r="B147" s="53" t="s">
        <v>370</v>
      </c>
      <c r="C147" s="53" t="s">
        <v>236</v>
      </c>
      <c r="D147" s="53" t="s">
        <v>237</v>
      </c>
      <c r="E147" s="54">
        <f t="shared" si="6"/>
        <v>35757.519999999997</v>
      </c>
      <c r="F147" s="54">
        <v>0</v>
      </c>
      <c r="G147" s="54">
        <v>0</v>
      </c>
      <c r="H147" s="54">
        <v>35757.519999999997</v>
      </c>
      <c r="I147" s="54">
        <v>0</v>
      </c>
      <c r="J147" s="54">
        <v>0</v>
      </c>
      <c r="K147" s="54">
        <v>0</v>
      </c>
      <c r="L147" s="54">
        <v>0</v>
      </c>
      <c r="M147" s="54">
        <v>0</v>
      </c>
      <c r="N147" s="54">
        <v>0</v>
      </c>
      <c r="O147" s="54">
        <v>0</v>
      </c>
      <c r="P147" s="54">
        <v>0</v>
      </c>
      <c r="Q147" s="54">
        <v>0</v>
      </c>
      <c r="R147" s="54">
        <v>0</v>
      </c>
      <c r="S147" s="54">
        <v>0</v>
      </c>
      <c r="T147" s="54">
        <v>0</v>
      </c>
      <c r="U147" s="54">
        <v>0</v>
      </c>
      <c r="V147" s="54">
        <v>0</v>
      </c>
      <c r="W147" s="54">
        <v>0</v>
      </c>
      <c r="X147" s="54">
        <v>0</v>
      </c>
      <c r="Y147" s="54">
        <v>0</v>
      </c>
      <c r="Z147" s="54">
        <v>0</v>
      </c>
      <c r="AA147" s="54">
        <v>0</v>
      </c>
      <c r="AB147" s="54">
        <v>0</v>
      </c>
      <c r="AC147" s="54">
        <v>0</v>
      </c>
      <c r="AD147" s="54">
        <v>0</v>
      </c>
      <c r="AE147" s="54">
        <v>0</v>
      </c>
    </row>
    <row r="148" spans="1:31" s="53" customFormat="1" ht="12" hidden="1" outlineLevel="2">
      <c r="A148" s="60"/>
      <c r="B148" s="53" t="s">
        <v>370</v>
      </c>
      <c r="C148" s="53" t="s">
        <v>238</v>
      </c>
      <c r="D148" s="53" t="s">
        <v>239</v>
      </c>
      <c r="E148" s="54">
        <f t="shared" si="6"/>
        <v>513546.79</v>
      </c>
      <c r="F148" s="54">
        <v>0</v>
      </c>
      <c r="G148" s="54">
        <v>0</v>
      </c>
      <c r="H148" s="54">
        <v>0</v>
      </c>
      <c r="I148" s="54">
        <v>513546.79</v>
      </c>
      <c r="J148" s="54">
        <v>0</v>
      </c>
      <c r="K148" s="54">
        <v>0</v>
      </c>
      <c r="L148" s="54">
        <v>0</v>
      </c>
      <c r="M148" s="54">
        <v>0</v>
      </c>
      <c r="N148" s="54">
        <v>0</v>
      </c>
      <c r="O148" s="54">
        <v>0</v>
      </c>
      <c r="P148" s="54">
        <v>0</v>
      </c>
      <c r="Q148" s="54">
        <v>0</v>
      </c>
      <c r="R148" s="54">
        <v>0</v>
      </c>
      <c r="S148" s="54">
        <v>0</v>
      </c>
      <c r="T148" s="54">
        <v>0</v>
      </c>
      <c r="U148" s="54">
        <v>0</v>
      </c>
      <c r="V148" s="54">
        <v>0</v>
      </c>
      <c r="W148" s="54">
        <v>0</v>
      </c>
      <c r="X148" s="54">
        <v>0</v>
      </c>
      <c r="Y148" s="54">
        <v>0</v>
      </c>
      <c r="Z148" s="54">
        <v>0</v>
      </c>
      <c r="AA148" s="54">
        <v>0</v>
      </c>
      <c r="AB148" s="54">
        <v>0</v>
      </c>
      <c r="AC148" s="54">
        <v>0</v>
      </c>
      <c r="AD148" s="54">
        <v>0</v>
      </c>
      <c r="AE148" s="54">
        <v>0</v>
      </c>
    </row>
    <row r="149" spans="1:31" s="53" customFormat="1" ht="12" hidden="1" outlineLevel="2">
      <c r="A149" s="60"/>
      <c r="B149" s="53" t="s">
        <v>370</v>
      </c>
      <c r="C149" s="53" t="s">
        <v>240</v>
      </c>
      <c r="D149" s="53" t="s">
        <v>241</v>
      </c>
      <c r="E149" s="54">
        <f t="shared" si="6"/>
        <v>450887.21</v>
      </c>
      <c r="F149" s="54">
        <v>0</v>
      </c>
      <c r="G149" s="54">
        <v>0</v>
      </c>
      <c r="H149" s="54">
        <v>0</v>
      </c>
      <c r="I149" s="54">
        <v>0</v>
      </c>
      <c r="J149" s="54">
        <v>443898.65</v>
      </c>
      <c r="K149" s="54">
        <v>0</v>
      </c>
      <c r="L149" s="54">
        <v>0</v>
      </c>
      <c r="M149" s="54">
        <v>0</v>
      </c>
      <c r="N149" s="54">
        <v>0</v>
      </c>
      <c r="O149" s="54">
        <v>0</v>
      </c>
      <c r="P149" s="54">
        <v>0</v>
      </c>
      <c r="Q149" s="54">
        <v>0</v>
      </c>
      <c r="R149" s="54">
        <v>0</v>
      </c>
      <c r="S149" s="54">
        <v>0</v>
      </c>
      <c r="T149" s="54">
        <v>6988.56</v>
      </c>
      <c r="U149" s="54">
        <v>0</v>
      </c>
      <c r="V149" s="54">
        <v>0</v>
      </c>
      <c r="W149" s="54">
        <v>0</v>
      </c>
      <c r="X149" s="54">
        <v>0</v>
      </c>
      <c r="Y149" s="54">
        <v>0</v>
      </c>
      <c r="Z149" s="54">
        <v>0</v>
      </c>
      <c r="AA149" s="54">
        <v>0</v>
      </c>
      <c r="AB149" s="54">
        <v>0</v>
      </c>
      <c r="AC149" s="54">
        <v>0</v>
      </c>
      <c r="AD149" s="54">
        <v>0</v>
      </c>
      <c r="AE149" s="54">
        <v>0</v>
      </c>
    </row>
    <row r="150" spans="1:31" s="53" customFormat="1" ht="12" hidden="1" outlineLevel="2">
      <c r="A150" s="60"/>
      <c r="B150" s="53" t="s">
        <v>370</v>
      </c>
      <c r="C150" s="53" t="s">
        <v>242</v>
      </c>
      <c r="D150" s="53" t="s">
        <v>243</v>
      </c>
      <c r="E150" s="54">
        <f t="shared" si="6"/>
        <v>656421.78</v>
      </c>
      <c r="F150" s="54">
        <v>0</v>
      </c>
      <c r="G150" s="54">
        <v>0</v>
      </c>
      <c r="H150" s="54">
        <v>0</v>
      </c>
      <c r="I150" s="54">
        <v>0</v>
      </c>
      <c r="J150" s="54">
        <v>0</v>
      </c>
      <c r="K150" s="54">
        <v>79087.210000000006</v>
      </c>
      <c r="L150" s="54">
        <v>205308.64</v>
      </c>
      <c r="M150" s="54">
        <v>110572.67</v>
      </c>
      <c r="N150" s="54">
        <v>0</v>
      </c>
      <c r="O150" s="54">
        <v>0</v>
      </c>
      <c r="P150" s="54">
        <v>54139.29</v>
      </c>
      <c r="Q150" s="54">
        <v>5127.6799999999994</v>
      </c>
      <c r="R150" s="54">
        <v>0</v>
      </c>
      <c r="S150" s="54">
        <v>0</v>
      </c>
      <c r="T150" s="54">
        <v>0</v>
      </c>
      <c r="U150" s="54">
        <v>0</v>
      </c>
      <c r="V150" s="54">
        <v>0</v>
      </c>
      <c r="W150" s="54">
        <v>189448.24</v>
      </c>
      <c r="X150" s="54">
        <v>12738.05</v>
      </c>
      <c r="Y150" s="54">
        <v>0</v>
      </c>
      <c r="Z150" s="54">
        <v>0</v>
      </c>
      <c r="AA150" s="54">
        <v>0</v>
      </c>
      <c r="AB150" s="54">
        <v>0</v>
      </c>
      <c r="AC150" s="54">
        <v>0</v>
      </c>
      <c r="AD150" s="54">
        <v>0</v>
      </c>
      <c r="AE150" s="54">
        <v>0</v>
      </c>
    </row>
    <row r="151" spans="1:31" s="53" customFormat="1" ht="12" hidden="1" outlineLevel="2">
      <c r="A151" s="60"/>
      <c r="B151" s="53" t="s">
        <v>370</v>
      </c>
      <c r="C151" s="53" t="s">
        <v>244</v>
      </c>
      <c r="D151" s="53" t="s">
        <v>245</v>
      </c>
      <c r="E151" s="54">
        <f t="shared" si="6"/>
        <v>520768.73</v>
      </c>
      <c r="F151" s="54">
        <v>0</v>
      </c>
      <c r="G151" s="54">
        <v>0</v>
      </c>
      <c r="H151" s="54">
        <v>0</v>
      </c>
      <c r="I151" s="54">
        <v>0</v>
      </c>
      <c r="J151" s="54">
        <v>0</v>
      </c>
      <c r="K151" s="54">
        <v>0</v>
      </c>
      <c r="L151" s="54">
        <v>397772.82</v>
      </c>
      <c r="M151" s="54">
        <v>0</v>
      </c>
      <c r="N151" s="54">
        <v>0</v>
      </c>
      <c r="O151" s="54">
        <v>0</v>
      </c>
      <c r="P151" s="54">
        <v>0</v>
      </c>
      <c r="Q151" s="54">
        <v>0</v>
      </c>
      <c r="R151" s="54">
        <v>0</v>
      </c>
      <c r="S151" s="54">
        <v>0</v>
      </c>
      <c r="T151" s="54">
        <v>0</v>
      </c>
      <c r="U151" s="54">
        <v>0</v>
      </c>
      <c r="V151" s="54">
        <v>0</v>
      </c>
      <c r="W151" s="54">
        <v>13192.19</v>
      </c>
      <c r="X151" s="54">
        <v>0</v>
      </c>
      <c r="Y151" s="54">
        <v>109803.72</v>
      </c>
      <c r="Z151" s="54">
        <v>0</v>
      </c>
      <c r="AA151" s="54">
        <v>0</v>
      </c>
      <c r="AB151" s="54">
        <v>0</v>
      </c>
      <c r="AC151" s="54">
        <v>0</v>
      </c>
      <c r="AD151" s="54">
        <v>0</v>
      </c>
      <c r="AE151" s="54">
        <v>0</v>
      </c>
    </row>
    <row r="152" spans="1:31" s="53" customFormat="1" ht="12" hidden="1" outlineLevel="2">
      <c r="A152" s="60"/>
      <c r="B152" s="53" t="s">
        <v>370</v>
      </c>
      <c r="C152" s="53" t="s">
        <v>246</v>
      </c>
      <c r="D152" s="53" t="s">
        <v>247</v>
      </c>
      <c r="E152" s="54">
        <f t="shared" si="6"/>
        <v>587198.44999999995</v>
      </c>
      <c r="F152" s="54">
        <v>0</v>
      </c>
      <c r="G152" s="54">
        <v>0</v>
      </c>
      <c r="H152" s="54">
        <v>0</v>
      </c>
      <c r="I152" s="54">
        <v>0</v>
      </c>
      <c r="J152" s="54">
        <v>0</v>
      </c>
      <c r="K152" s="54">
        <v>0</v>
      </c>
      <c r="L152" s="54">
        <v>0</v>
      </c>
      <c r="M152" s="54">
        <v>0</v>
      </c>
      <c r="N152" s="54">
        <v>420421.22</v>
      </c>
      <c r="O152" s="54">
        <v>0</v>
      </c>
      <c r="P152" s="54">
        <v>0</v>
      </c>
      <c r="Q152" s="54">
        <v>0</v>
      </c>
      <c r="R152" s="54">
        <v>0</v>
      </c>
      <c r="S152" s="54">
        <v>0</v>
      </c>
      <c r="T152" s="54">
        <v>0</v>
      </c>
      <c r="U152" s="54">
        <v>0</v>
      </c>
      <c r="V152" s="54">
        <v>0</v>
      </c>
      <c r="W152" s="54">
        <v>0</v>
      </c>
      <c r="X152" s="54">
        <v>0</v>
      </c>
      <c r="Y152" s="54">
        <v>0</v>
      </c>
      <c r="Z152" s="54">
        <v>0</v>
      </c>
      <c r="AA152" s="54">
        <v>0</v>
      </c>
      <c r="AB152" s="54">
        <v>0</v>
      </c>
      <c r="AC152" s="54">
        <v>166777.23000000001</v>
      </c>
      <c r="AD152" s="54">
        <v>0</v>
      </c>
      <c r="AE152" s="54">
        <v>0</v>
      </c>
    </row>
    <row r="153" spans="1:31" s="53" customFormat="1" ht="12" hidden="1" outlineLevel="2">
      <c r="A153" s="60"/>
      <c r="B153" s="53" t="s">
        <v>370</v>
      </c>
      <c r="C153" s="53" t="s">
        <v>248</v>
      </c>
      <c r="D153" s="53" t="s">
        <v>249</v>
      </c>
      <c r="E153" s="54">
        <f t="shared" si="6"/>
        <v>216320.12</v>
      </c>
      <c r="F153" s="54">
        <v>0</v>
      </c>
      <c r="G153" s="54">
        <v>0</v>
      </c>
      <c r="H153" s="54">
        <v>0</v>
      </c>
      <c r="I153" s="54">
        <v>0</v>
      </c>
      <c r="J153" s="54">
        <v>0</v>
      </c>
      <c r="K153" s="54">
        <v>0</v>
      </c>
      <c r="L153" s="54">
        <v>0</v>
      </c>
      <c r="M153" s="54">
        <v>0</v>
      </c>
      <c r="N153" s="54">
        <v>0</v>
      </c>
      <c r="O153" s="54">
        <v>0</v>
      </c>
      <c r="P153" s="54">
        <v>0</v>
      </c>
      <c r="Q153" s="54">
        <v>0</v>
      </c>
      <c r="R153" s="54">
        <v>0</v>
      </c>
      <c r="S153" s="54">
        <v>0</v>
      </c>
      <c r="T153" s="54">
        <v>0</v>
      </c>
      <c r="U153" s="54">
        <v>0</v>
      </c>
      <c r="V153" s="54">
        <v>0</v>
      </c>
      <c r="W153" s="54">
        <v>0</v>
      </c>
      <c r="X153" s="54">
        <v>0</v>
      </c>
      <c r="Y153" s="54">
        <v>0</v>
      </c>
      <c r="Z153" s="54">
        <v>92970.02</v>
      </c>
      <c r="AA153" s="54">
        <v>0</v>
      </c>
      <c r="AB153" s="54">
        <v>0</v>
      </c>
      <c r="AC153" s="54">
        <v>0</v>
      </c>
      <c r="AD153" s="54">
        <v>0</v>
      </c>
      <c r="AE153" s="54">
        <v>123350.1</v>
      </c>
    </row>
    <row r="154" spans="1:31" s="53" customFormat="1" ht="12" hidden="1" outlineLevel="2">
      <c r="A154" s="60"/>
      <c r="B154" s="53" t="s">
        <v>370</v>
      </c>
      <c r="C154" s="53" t="s">
        <v>252</v>
      </c>
      <c r="D154" s="53" t="s">
        <v>253</v>
      </c>
      <c r="E154" s="54">
        <f t="shared" si="6"/>
        <v>496986.69000000006</v>
      </c>
      <c r="F154" s="54">
        <v>0</v>
      </c>
      <c r="G154" s="54">
        <v>0</v>
      </c>
      <c r="H154" s="54">
        <v>0</v>
      </c>
      <c r="I154" s="54">
        <v>0</v>
      </c>
      <c r="J154" s="54">
        <v>0</v>
      </c>
      <c r="K154" s="54">
        <v>0</v>
      </c>
      <c r="L154" s="54">
        <v>0</v>
      </c>
      <c r="M154" s="54">
        <v>0</v>
      </c>
      <c r="N154" s="54">
        <v>0</v>
      </c>
      <c r="O154" s="54">
        <v>80800.09</v>
      </c>
      <c r="P154" s="54">
        <v>332105.86000000004</v>
      </c>
      <c r="Q154" s="54">
        <v>24482.739999999998</v>
      </c>
      <c r="R154" s="54">
        <v>0</v>
      </c>
      <c r="S154" s="54">
        <v>0</v>
      </c>
      <c r="T154" s="54">
        <v>0</v>
      </c>
      <c r="U154" s="54">
        <v>0</v>
      </c>
      <c r="V154" s="54">
        <v>39673.599999999999</v>
      </c>
      <c r="W154" s="54">
        <v>0</v>
      </c>
      <c r="X154" s="54">
        <v>18229.759999999998</v>
      </c>
      <c r="Y154" s="54">
        <v>0</v>
      </c>
      <c r="Z154" s="54">
        <v>0</v>
      </c>
      <c r="AA154" s="54">
        <v>0</v>
      </c>
      <c r="AB154" s="54">
        <v>0</v>
      </c>
      <c r="AC154" s="54">
        <v>0</v>
      </c>
      <c r="AD154" s="54">
        <v>1694.64</v>
      </c>
      <c r="AE154" s="54">
        <v>0</v>
      </c>
    </row>
    <row r="155" spans="1:31" s="53" customFormat="1" ht="12" hidden="1" outlineLevel="2">
      <c r="A155" s="60"/>
      <c r="B155" s="53" t="s">
        <v>370</v>
      </c>
      <c r="C155" s="53" t="s">
        <v>254</v>
      </c>
      <c r="D155" s="53" t="s">
        <v>255</v>
      </c>
      <c r="E155" s="54">
        <f t="shared" si="6"/>
        <v>253495.58000000002</v>
      </c>
      <c r="F155" s="54">
        <v>0</v>
      </c>
      <c r="G155" s="54">
        <v>0</v>
      </c>
      <c r="H155" s="54">
        <v>0</v>
      </c>
      <c r="I155" s="54">
        <v>0</v>
      </c>
      <c r="J155" s="54">
        <v>0</v>
      </c>
      <c r="K155" s="54">
        <v>21980.58</v>
      </c>
      <c r="L155" s="54">
        <v>19278.759999999998</v>
      </c>
      <c r="M155" s="54">
        <v>0</v>
      </c>
      <c r="N155" s="54">
        <v>0</v>
      </c>
      <c r="O155" s="54">
        <v>0</v>
      </c>
      <c r="P155" s="54">
        <v>0</v>
      </c>
      <c r="Q155" s="54">
        <v>0</v>
      </c>
      <c r="R155" s="54">
        <v>0</v>
      </c>
      <c r="S155" s="54">
        <v>0</v>
      </c>
      <c r="T155" s="54">
        <v>0</v>
      </c>
      <c r="U155" s="54">
        <v>0</v>
      </c>
      <c r="V155" s="54">
        <v>0</v>
      </c>
      <c r="W155" s="54">
        <v>209424.88000000003</v>
      </c>
      <c r="X155" s="54">
        <v>2811.36</v>
      </c>
      <c r="Y155" s="54">
        <v>0</v>
      </c>
      <c r="Z155" s="54">
        <v>0</v>
      </c>
      <c r="AA155" s="54">
        <v>0</v>
      </c>
      <c r="AB155" s="54">
        <v>0</v>
      </c>
      <c r="AC155" s="54">
        <v>0</v>
      </c>
      <c r="AD155" s="54">
        <v>0</v>
      </c>
      <c r="AE155" s="54">
        <v>0</v>
      </c>
    </row>
    <row r="156" spans="1:31" s="53" customFormat="1" ht="12" hidden="1" outlineLevel="2">
      <c r="A156" s="60"/>
      <c r="B156" s="53" t="s">
        <v>370</v>
      </c>
      <c r="C156" s="53" t="s">
        <v>256</v>
      </c>
      <c r="D156" s="53" t="s">
        <v>257</v>
      </c>
      <c r="E156" s="54">
        <f t="shared" si="6"/>
        <v>8033.37</v>
      </c>
      <c r="F156" s="54">
        <v>0</v>
      </c>
      <c r="G156" s="54">
        <v>0</v>
      </c>
      <c r="H156" s="54">
        <v>0</v>
      </c>
      <c r="I156" s="54">
        <v>0</v>
      </c>
      <c r="J156" s="54">
        <v>0</v>
      </c>
      <c r="K156" s="54">
        <v>0</v>
      </c>
      <c r="L156" s="54">
        <v>0</v>
      </c>
      <c r="M156" s="54">
        <v>0</v>
      </c>
      <c r="N156" s="54">
        <v>0</v>
      </c>
      <c r="O156" s="54">
        <v>0</v>
      </c>
      <c r="P156" s="54">
        <v>0</v>
      </c>
      <c r="Q156" s="54">
        <v>0</v>
      </c>
      <c r="R156" s="54">
        <v>0</v>
      </c>
      <c r="S156" s="54">
        <v>0</v>
      </c>
      <c r="T156" s="54">
        <v>0</v>
      </c>
      <c r="U156" s="54">
        <v>0</v>
      </c>
      <c r="V156" s="54">
        <v>0</v>
      </c>
      <c r="W156" s="54">
        <v>0</v>
      </c>
      <c r="X156" s="54">
        <v>0</v>
      </c>
      <c r="Y156" s="54">
        <v>8033.37</v>
      </c>
      <c r="Z156" s="54">
        <v>0</v>
      </c>
      <c r="AA156" s="54">
        <v>0</v>
      </c>
      <c r="AB156" s="54">
        <v>0</v>
      </c>
      <c r="AC156" s="54">
        <v>0</v>
      </c>
      <c r="AD156" s="54">
        <v>0</v>
      </c>
      <c r="AE156" s="54">
        <v>0</v>
      </c>
    </row>
    <row r="157" spans="1:31" s="53" customFormat="1" ht="12" hidden="1" outlineLevel="2">
      <c r="A157" s="60"/>
      <c r="B157" s="53" t="s">
        <v>370</v>
      </c>
      <c r="C157" s="53" t="s">
        <v>258</v>
      </c>
      <c r="D157" s="53" t="s">
        <v>259</v>
      </c>
      <c r="E157" s="54">
        <f t="shared" si="6"/>
        <v>1021090.6699999999</v>
      </c>
      <c r="F157" s="54">
        <v>0</v>
      </c>
      <c r="G157" s="54">
        <v>0</v>
      </c>
      <c r="H157" s="54">
        <v>0</v>
      </c>
      <c r="I157" s="54">
        <v>0</v>
      </c>
      <c r="J157" s="54">
        <v>0</v>
      </c>
      <c r="K157" s="54">
        <v>0</v>
      </c>
      <c r="L157" s="54">
        <v>0</v>
      </c>
      <c r="M157" s="54">
        <v>0</v>
      </c>
      <c r="N157" s="54">
        <v>0</v>
      </c>
      <c r="O157" s="54">
        <v>39621.47</v>
      </c>
      <c r="P157" s="54">
        <v>778466.53</v>
      </c>
      <c r="Q157" s="54">
        <v>0</v>
      </c>
      <c r="R157" s="54">
        <v>0</v>
      </c>
      <c r="S157" s="54">
        <v>0</v>
      </c>
      <c r="T157" s="54">
        <v>0</v>
      </c>
      <c r="U157" s="54">
        <v>0</v>
      </c>
      <c r="V157" s="54">
        <v>0</v>
      </c>
      <c r="W157" s="54">
        <v>0</v>
      </c>
      <c r="X157" s="54">
        <v>203002.66999999998</v>
      </c>
      <c r="Y157" s="54">
        <v>0</v>
      </c>
      <c r="Z157" s="54">
        <v>0</v>
      </c>
      <c r="AA157" s="54">
        <v>0</v>
      </c>
      <c r="AB157" s="54">
        <v>0</v>
      </c>
      <c r="AC157" s="54">
        <v>0</v>
      </c>
      <c r="AD157" s="54">
        <v>0</v>
      </c>
      <c r="AE157" s="54">
        <v>0</v>
      </c>
    </row>
    <row r="158" spans="1:31" s="53" customFormat="1" ht="12" hidden="1" outlineLevel="2">
      <c r="A158" s="60"/>
      <c r="B158" s="53" t="s">
        <v>370</v>
      </c>
      <c r="C158" s="53" t="s">
        <v>260</v>
      </c>
      <c r="D158" s="53" t="s">
        <v>261</v>
      </c>
      <c r="E158" s="54">
        <f t="shared" si="6"/>
        <v>1438.91</v>
      </c>
      <c r="F158" s="54">
        <v>0</v>
      </c>
      <c r="G158" s="54">
        <v>0</v>
      </c>
      <c r="H158" s="54">
        <v>0</v>
      </c>
      <c r="I158" s="54">
        <v>0</v>
      </c>
      <c r="J158" s="54">
        <v>0</v>
      </c>
      <c r="K158" s="54">
        <v>0</v>
      </c>
      <c r="L158" s="54">
        <v>0</v>
      </c>
      <c r="M158" s="54">
        <v>0</v>
      </c>
      <c r="N158" s="54">
        <v>1438.91</v>
      </c>
      <c r="O158" s="54">
        <v>0</v>
      </c>
      <c r="P158" s="54">
        <v>0</v>
      </c>
      <c r="Q158" s="54">
        <v>0</v>
      </c>
      <c r="R158" s="54">
        <v>0</v>
      </c>
      <c r="S158" s="54">
        <v>0</v>
      </c>
      <c r="T158" s="54">
        <v>0</v>
      </c>
      <c r="U158" s="54">
        <v>0</v>
      </c>
      <c r="V158" s="54">
        <v>0</v>
      </c>
      <c r="W158" s="54">
        <v>0</v>
      </c>
      <c r="X158" s="54">
        <v>0</v>
      </c>
      <c r="Y158" s="54">
        <v>0</v>
      </c>
      <c r="Z158" s="54">
        <v>0</v>
      </c>
      <c r="AA158" s="54">
        <v>0</v>
      </c>
      <c r="AB158" s="54">
        <v>0</v>
      </c>
      <c r="AC158" s="54">
        <v>0</v>
      </c>
      <c r="AD158" s="54">
        <v>0</v>
      </c>
      <c r="AE158" s="54">
        <v>0</v>
      </c>
    </row>
    <row r="159" spans="1:31" s="53" customFormat="1" ht="12" hidden="1" outlineLevel="2">
      <c r="A159" s="60"/>
      <c r="B159" s="53" t="s">
        <v>370</v>
      </c>
      <c r="C159" s="53" t="s">
        <v>262</v>
      </c>
      <c r="D159" s="53" t="s">
        <v>263</v>
      </c>
      <c r="E159" s="54">
        <f t="shared" si="6"/>
        <v>301992.58000000007</v>
      </c>
      <c r="F159" s="54">
        <v>0</v>
      </c>
      <c r="G159" s="54">
        <v>0</v>
      </c>
      <c r="H159" s="54">
        <v>0</v>
      </c>
      <c r="I159" s="54">
        <v>0</v>
      </c>
      <c r="J159" s="54">
        <v>0</v>
      </c>
      <c r="K159" s="54">
        <v>0</v>
      </c>
      <c r="L159" s="54">
        <v>0</v>
      </c>
      <c r="M159" s="54">
        <v>0</v>
      </c>
      <c r="N159" s="54">
        <v>0</v>
      </c>
      <c r="O159" s="54">
        <v>0</v>
      </c>
      <c r="P159" s="54">
        <v>0</v>
      </c>
      <c r="Q159" s="54">
        <v>0</v>
      </c>
      <c r="R159" s="54">
        <v>1317.01</v>
      </c>
      <c r="S159" s="54">
        <v>0</v>
      </c>
      <c r="T159" s="54">
        <v>0</v>
      </c>
      <c r="U159" s="54">
        <v>0</v>
      </c>
      <c r="V159" s="54">
        <v>0</v>
      </c>
      <c r="W159" s="54">
        <v>0</v>
      </c>
      <c r="X159" s="54">
        <v>0</v>
      </c>
      <c r="Y159" s="54">
        <v>0</v>
      </c>
      <c r="Z159" s="54">
        <v>0</v>
      </c>
      <c r="AA159" s="54">
        <v>300675.57000000007</v>
      </c>
      <c r="AB159" s="54">
        <v>0</v>
      </c>
      <c r="AC159" s="54">
        <v>0</v>
      </c>
      <c r="AD159" s="54">
        <v>0</v>
      </c>
      <c r="AE159" s="54">
        <v>0</v>
      </c>
    </row>
    <row r="160" spans="1:31" s="53" customFormat="1" ht="12" hidden="1" outlineLevel="2">
      <c r="A160" s="60"/>
      <c r="B160" s="53" t="s">
        <v>370</v>
      </c>
      <c r="C160" s="53" t="s">
        <v>264</v>
      </c>
      <c r="D160" s="53" t="s">
        <v>265</v>
      </c>
      <c r="E160" s="54">
        <f t="shared" si="6"/>
        <v>84361.79</v>
      </c>
      <c r="F160" s="54">
        <v>0</v>
      </c>
      <c r="G160" s="54">
        <v>0</v>
      </c>
      <c r="H160" s="54">
        <v>0</v>
      </c>
      <c r="I160" s="54">
        <v>0</v>
      </c>
      <c r="J160" s="54">
        <v>0</v>
      </c>
      <c r="K160" s="54">
        <v>0</v>
      </c>
      <c r="L160" s="54">
        <v>0</v>
      </c>
      <c r="M160" s="54">
        <v>0</v>
      </c>
      <c r="N160" s="54">
        <v>0</v>
      </c>
      <c r="O160" s="54">
        <v>0</v>
      </c>
      <c r="P160" s="54">
        <v>0</v>
      </c>
      <c r="Q160" s="54">
        <v>0</v>
      </c>
      <c r="R160" s="54">
        <v>0</v>
      </c>
      <c r="S160" s="54">
        <v>0</v>
      </c>
      <c r="T160" s="54">
        <v>0</v>
      </c>
      <c r="U160" s="54">
        <v>0</v>
      </c>
      <c r="V160" s="54">
        <v>0</v>
      </c>
      <c r="W160" s="54">
        <v>0</v>
      </c>
      <c r="X160" s="54">
        <v>0</v>
      </c>
      <c r="Y160" s="54">
        <v>0</v>
      </c>
      <c r="Z160" s="54">
        <v>0</v>
      </c>
      <c r="AA160" s="54">
        <v>0</v>
      </c>
      <c r="AB160" s="54">
        <v>0</v>
      </c>
      <c r="AC160" s="54">
        <v>0</v>
      </c>
      <c r="AD160" s="54">
        <v>84361.79</v>
      </c>
      <c r="AE160" s="54">
        <v>0</v>
      </c>
    </row>
    <row r="161" spans="1:31" s="53" customFormat="1" outlineLevel="1" collapsed="1">
      <c r="A161" s="60">
        <v>25</v>
      </c>
      <c r="B161" s="57" t="s">
        <v>383</v>
      </c>
      <c r="D161" s="25" t="s">
        <v>70</v>
      </c>
      <c r="E161" s="54">
        <f t="shared" ref="E161:AE161" si="10">SUBTOTAL(9,E135:E160)</f>
        <v>18901551.239999995</v>
      </c>
      <c r="F161" s="54">
        <f t="shared" si="10"/>
        <v>111979.92</v>
      </c>
      <c r="G161" s="54">
        <f t="shared" si="10"/>
        <v>53357.11</v>
      </c>
      <c r="H161" s="54">
        <f t="shared" si="10"/>
        <v>35757.519999999997</v>
      </c>
      <c r="I161" s="54">
        <f t="shared" si="10"/>
        <v>513546.79</v>
      </c>
      <c r="J161" s="54">
        <f t="shared" si="10"/>
        <v>443898.65</v>
      </c>
      <c r="K161" s="54">
        <f t="shared" si="10"/>
        <v>101067.79000000001</v>
      </c>
      <c r="L161" s="54">
        <f t="shared" si="10"/>
        <v>924501.48</v>
      </c>
      <c r="M161" s="54">
        <f t="shared" si="10"/>
        <v>110572.67</v>
      </c>
      <c r="N161" s="54">
        <f t="shared" si="10"/>
        <v>421860.12999999995</v>
      </c>
      <c r="O161" s="54">
        <f t="shared" si="10"/>
        <v>120421.56</v>
      </c>
      <c r="P161" s="54">
        <f t="shared" si="10"/>
        <v>1164711.6800000002</v>
      </c>
      <c r="Q161" s="54">
        <f t="shared" si="10"/>
        <v>29610.42</v>
      </c>
      <c r="R161" s="54">
        <f t="shared" si="10"/>
        <v>390305.21</v>
      </c>
      <c r="S161" s="54">
        <f t="shared" si="10"/>
        <v>0</v>
      </c>
      <c r="T161" s="54">
        <f t="shared" si="10"/>
        <v>1172436.8100000003</v>
      </c>
      <c r="U161" s="54">
        <f t="shared" si="10"/>
        <v>9727437.8599999994</v>
      </c>
      <c r="V161" s="54">
        <f t="shared" si="10"/>
        <v>39673.599999999999</v>
      </c>
      <c r="W161" s="54">
        <f t="shared" si="10"/>
        <v>412065.31000000006</v>
      </c>
      <c r="X161" s="54">
        <f t="shared" si="10"/>
        <v>236781.83999999997</v>
      </c>
      <c r="Y161" s="54">
        <f t="shared" si="10"/>
        <v>204752.22999999998</v>
      </c>
      <c r="Z161" s="54">
        <f t="shared" si="10"/>
        <v>92970.02</v>
      </c>
      <c r="AA161" s="54">
        <f t="shared" si="10"/>
        <v>319045.80000000005</v>
      </c>
      <c r="AB161" s="54">
        <f t="shared" si="10"/>
        <v>508879.29000000004</v>
      </c>
      <c r="AC161" s="54">
        <f t="shared" si="10"/>
        <v>1556511.02</v>
      </c>
      <c r="AD161" s="54">
        <f t="shared" si="10"/>
        <v>86056.43</v>
      </c>
      <c r="AE161" s="54">
        <f t="shared" si="10"/>
        <v>123350.1</v>
      </c>
    </row>
    <row r="162" spans="1:31" hidden="1" outlineLevel="2">
      <c r="B162" s="53" t="s">
        <v>371</v>
      </c>
      <c r="C162" s="53" t="s">
        <v>202</v>
      </c>
      <c r="D162" s="53" t="s">
        <v>203</v>
      </c>
      <c r="E162" s="54">
        <f t="shared" si="6"/>
        <v>8862.8799999999992</v>
      </c>
      <c r="F162" s="54">
        <v>0</v>
      </c>
      <c r="G162" s="54">
        <v>0</v>
      </c>
      <c r="H162" s="54">
        <v>8862.8799999999992</v>
      </c>
      <c r="I162" s="54">
        <v>0</v>
      </c>
      <c r="J162" s="54">
        <v>0</v>
      </c>
      <c r="K162" s="54">
        <v>0</v>
      </c>
      <c r="L162" s="54">
        <v>0</v>
      </c>
      <c r="M162" s="54">
        <v>0</v>
      </c>
      <c r="N162" s="54">
        <v>0</v>
      </c>
      <c r="O162" s="54">
        <v>0</v>
      </c>
      <c r="P162" s="54">
        <v>0</v>
      </c>
      <c r="Q162" s="54">
        <v>0</v>
      </c>
      <c r="R162" s="54">
        <v>0</v>
      </c>
      <c r="S162" s="54">
        <v>0</v>
      </c>
      <c r="T162" s="54">
        <v>0</v>
      </c>
      <c r="U162" s="54">
        <v>0</v>
      </c>
      <c r="V162" s="54">
        <v>0</v>
      </c>
      <c r="W162" s="54">
        <v>0</v>
      </c>
      <c r="X162" s="54">
        <v>0</v>
      </c>
      <c r="Y162" s="54">
        <v>0</v>
      </c>
      <c r="Z162" s="54">
        <v>0</v>
      </c>
      <c r="AA162" s="54">
        <v>0</v>
      </c>
      <c r="AB162" s="54">
        <v>0</v>
      </c>
      <c r="AC162" s="54">
        <v>0</v>
      </c>
      <c r="AD162" s="54">
        <v>0</v>
      </c>
      <c r="AE162" s="54">
        <v>0</v>
      </c>
    </row>
    <row r="163" spans="1:31" hidden="1" outlineLevel="2">
      <c r="B163" s="53" t="s">
        <v>371</v>
      </c>
      <c r="C163" s="53" t="s">
        <v>204</v>
      </c>
      <c r="D163" s="53" t="s">
        <v>205</v>
      </c>
      <c r="E163" s="54">
        <f t="shared" si="6"/>
        <v>199117.04</v>
      </c>
      <c r="F163" s="54">
        <v>0</v>
      </c>
      <c r="G163" s="54">
        <v>0</v>
      </c>
      <c r="H163" s="54">
        <v>0</v>
      </c>
      <c r="I163" s="54">
        <v>0</v>
      </c>
      <c r="J163" s="54">
        <v>0</v>
      </c>
      <c r="K163" s="54">
        <v>0</v>
      </c>
      <c r="L163" s="54">
        <v>55995.57</v>
      </c>
      <c r="M163" s="54">
        <v>0</v>
      </c>
      <c r="N163" s="54">
        <v>0</v>
      </c>
      <c r="O163" s="54">
        <v>0</v>
      </c>
      <c r="P163" s="54">
        <v>0</v>
      </c>
      <c r="Q163" s="54">
        <v>0</v>
      </c>
      <c r="R163" s="54">
        <v>6798.2599999999993</v>
      </c>
      <c r="S163" s="54">
        <v>0</v>
      </c>
      <c r="T163" s="54">
        <v>10752.679999999998</v>
      </c>
      <c r="U163" s="54">
        <v>85108.2</v>
      </c>
      <c r="V163" s="54">
        <v>0</v>
      </c>
      <c r="W163" s="54">
        <v>1720.85</v>
      </c>
      <c r="X163" s="54">
        <v>0</v>
      </c>
      <c r="Y163" s="54">
        <v>23542.57</v>
      </c>
      <c r="Z163" s="54">
        <v>0</v>
      </c>
      <c r="AA163" s="54">
        <v>15198.909999999998</v>
      </c>
      <c r="AB163" s="54">
        <v>0</v>
      </c>
      <c r="AC163" s="54">
        <v>0</v>
      </c>
      <c r="AD163" s="54">
        <v>0</v>
      </c>
      <c r="AE163" s="54">
        <v>0</v>
      </c>
    </row>
    <row r="164" spans="1:31" hidden="1" outlineLevel="2">
      <c r="B164" s="53" t="s">
        <v>371</v>
      </c>
      <c r="C164" s="53" t="s">
        <v>206</v>
      </c>
      <c r="D164" s="53" t="s">
        <v>207</v>
      </c>
      <c r="E164" s="54">
        <f t="shared" si="6"/>
        <v>0</v>
      </c>
      <c r="F164" s="54">
        <v>0</v>
      </c>
      <c r="G164" s="54">
        <v>0</v>
      </c>
      <c r="H164" s="54">
        <v>0</v>
      </c>
      <c r="I164" s="54">
        <v>0</v>
      </c>
      <c r="J164" s="54">
        <v>0</v>
      </c>
      <c r="K164" s="54">
        <v>0</v>
      </c>
      <c r="L164" s="54">
        <v>0</v>
      </c>
      <c r="M164" s="54">
        <v>0</v>
      </c>
      <c r="N164" s="54">
        <v>0</v>
      </c>
      <c r="O164" s="54">
        <v>0</v>
      </c>
      <c r="P164" s="54">
        <v>0</v>
      </c>
      <c r="Q164" s="54">
        <v>0</v>
      </c>
      <c r="R164" s="54">
        <v>0</v>
      </c>
      <c r="S164" s="54">
        <v>0</v>
      </c>
      <c r="T164" s="54">
        <v>0</v>
      </c>
      <c r="U164" s="54">
        <v>0</v>
      </c>
      <c r="V164" s="54">
        <v>0</v>
      </c>
      <c r="W164" s="54">
        <v>0</v>
      </c>
      <c r="X164" s="54">
        <v>0</v>
      </c>
      <c r="Y164" s="54">
        <v>0</v>
      </c>
      <c r="Z164" s="54">
        <v>0</v>
      </c>
      <c r="AA164" s="54">
        <v>0</v>
      </c>
      <c r="AB164" s="54">
        <v>0</v>
      </c>
      <c r="AC164" s="54">
        <v>0</v>
      </c>
      <c r="AD164" s="54">
        <v>0</v>
      </c>
      <c r="AE164" s="54">
        <v>0</v>
      </c>
    </row>
    <row r="165" spans="1:31" hidden="1" outlineLevel="2">
      <c r="B165" s="53" t="s">
        <v>371</v>
      </c>
      <c r="C165" s="53" t="s">
        <v>208</v>
      </c>
      <c r="D165" s="53" t="s">
        <v>209</v>
      </c>
      <c r="E165" s="54">
        <f t="shared" si="6"/>
        <v>107553.47000000002</v>
      </c>
      <c r="F165" s="54">
        <v>0</v>
      </c>
      <c r="G165" s="54">
        <v>0</v>
      </c>
      <c r="H165" s="54">
        <v>0</v>
      </c>
      <c r="I165" s="54">
        <v>5894.6100000000006</v>
      </c>
      <c r="J165" s="54">
        <v>0</v>
      </c>
      <c r="K165" s="54">
        <v>13004.480000000001</v>
      </c>
      <c r="L165" s="54">
        <v>2579.0100000000002</v>
      </c>
      <c r="M165" s="54">
        <v>4273.95</v>
      </c>
      <c r="N165" s="54">
        <v>0</v>
      </c>
      <c r="O165" s="54">
        <v>8972.2000000000007</v>
      </c>
      <c r="P165" s="54">
        <v>0</v>
      </c>
      <c r="Q165" s="54">
        <v>8764.6500000000015</v>
      </c>
      <c r="R165" s="54">
        <v>0</v>
      </c>
      <c r="S165" s="54">
        <v>0</v>
      </c>
      <c r="T165" s="54">
        <v>0</v>
      </c>
      <c r="U165" s="54">
        <v>0</v>
      </c>
      <c r="V165" s="54">
        <v>5654.28</v>
      </c>
      <c r="W165" s="54">
        <v>27258.910000000003</v>
      </c>
      <c r="X165" s="54">
        <v>29698.55</v>
      </c>
      <c r="Y165" s="54">
        <v>1452.83</v>
      </c>
      <c r="Z165" s="54">
        <v>0</v>
      </c>
      <c r="AA165" s="54">
        <v>0</v>
      </c>
      <c r="AB165" s="54">
        <v>0</v>
      </c>
      <c r="AC165" s="54">
        <v>0</v>
      </c>
      <c r="AD165" s="54">
        <v>0</v>
      </c>
      <c r="AE165" s="54">
        <v>0</v>
      </c>
    </row>
    <row r="166" spans="1:31" hidden="1" outlineLevel="2">
      <c r="B166" s="53" t="s">
        <v>371</v>
      </c>
      <c r="C166" s="53" t="s">
        <v>210</v>
      </c>
      <c r="D166" s="53" t="s">
        <v>211</v>
      </c>
      <c r="E166" s="54">
        <f t="shared" si="6"/>
        <v>21985.170000000002</v>
      </c>
      <c r="F166" s="54">
        <v>1034.83</v>
      </c>
      <c r="G166" s="54">
        <v>9551.08</v>
      </c>
      <c r="H166" s="54">
        <v>0</v>
      </c>
      <c r="I166" s="54">
        <v>0</v>
      </c>
      <c r="J166" s="54">
        <v>0</v>
      </c>
      <c r="K166" s="54">
        <v>0</v>
      </c>
      <c r="L166" s="54">
        <v>0</v>
      </c>
      <c r="M166" s="54">
        <v>0</v>
      </c>
      <c r="N166" s="54">
        <v>8322.0300000000007</v>
      </c>
      <c r="O166" s="54">
        <v>0</v>
      </c>
      <c r="P166" s="54">
        <v>0</v>
      </c>
      <c r="Q166" s="54">
        <v>0</v>
      </c>
      <c r="R166" s="54">
        <v>0</v>
      </c>
      <c r="S166" s="54">
        <v>0</v>
      </c>
      <c r="T166" s="54">
        <v>0</v>
      </c>
      <c r="U166" s="54">
        <v>0</v>
      </c>
      <c r="V166" s="54">
        <v>0</v>
      </c>
      <c r="W166" s="54">
        <v>0</v>
      </c>
      <c r="X166" s="54">
        <v>0</v>
      </c>
      <c r="Y166" s="54">
        <v>0</v>
      </c>
      <c r="Z166" s="54">
        <v>0</v>
      </c>
      <c r="AA166" s="54">
        <v>0</v>
      </c>
      <c r="AB166" s="54">
        <v>447.54</v>
      </c>
      <c r="AC166" s="54">
        <v>2629.69</v>
      </c>
      <c r="AD166" s="54">
        <v>0</v>
      </c>
      <c r="AE166" s="54">
        <v>0</v>
      </c>
    </row>
    <row r="167" spans="1:31" outlineLevel="1" collapsed="1">
      <c r="A167" s="60">
        <v>26</v>
      </c>
      <c r="B167" s="57" t="s">
        <v>384</v>
      </c>
      <c r="C167" s="53"/>
      <c r="D167" s="25" t="s">
        <v>71</v>
      </c>
      <c r="E167" s="54">
        <f t="shared" ref="E167:AE167" si="11">SUBTOTAL(9,E162:E166)</f>
        <v>337518.56</v>
      </c>
      <c r="F167" s="54">
        <f t="shared" si="11"/>
        <v>1034.83</v>
      </c>
      <c r="G167" s="54">
        <f t="shared" si="11"/>
        <v>9551.08</v>
      </c>
      <c r="H167" s="54">
        <f t="shared" si="11"/>
        <v>8862.8799999999992</v>
      </c>
      <c r="I167" s="54">
        <f t="shared" si="11"/>
        <v>5894.6100000000006</v>
      </c>
      <c r="J167" s="54">
        <f t="shared" si="11"/>
        <v>0</v>
      </c>
      <c r="K167" s="54">
        <f t="shared" si="11"/>
        <v>13004.480000000001</v>
      </c>
      <c r="L167" s="54">
        <f t="shared" si="11"/>
        <v>58574.58</v>
      </c>
      <c r="M167" s="54">
        <f t="shared" si="11"/>
        <v>4273.95</v>
      </c>
      <c r="N167" s="54">
        <f t="shared" si="11"/>
        <v>8322.0300000000007</v>
      </c>
      <c r="O167" s="54">
        <f t="shared" si="11"/>
        <v>8972.2000000000007</v>
      </c>
      <c r="P167" s="54">
        <f t="shared" si="11"/>
        <v>0</v>
      </c>
      <c r="Q167" s="54">
        <f t="shared" si="11"/>
        <v>8764.6500000000015</v>
      </c>
      <c r="R167" s="54">
        <f t="shared" si="11"/>
        <v>6798.2599999999993</v>
      </c>
      <c r="S167" s="54">
        <f t="shared" si="11"/>
        <v>0</v>
      </c>
      <c r="T167" s="54">
        <f t="shared" si="11"/>
        <v>10752.679999999998</v>
      </c>
      <c r="U167" s="54">
        <f t="shared" si="11"/>
        <v>85108.2</v>
      </c>
      <c r="V167" s="54">
        <f t="shared" si="11"/>
        <v>5654.28</v>
      </c>
      <c r="W167" s="54">
        <f t="shared" si="11"/>
        <v>28979.760000000002</v>
      </c>
      <c r="X167" s="54">
        <f t="shared" si="11"/>
        <v>29698.55</v>
      </c>
      <c r="Y167" s="54">
        <f t="shared" si="11"/>
        <v>24995.4</v>
      </c>
      <c r="Z167" s="54">
        <f t="shared" si="11"/>
        <v>0</v>
      </c>
      <c r="AA167" s="54">
        <f t="shared" si="11"/>
        <v>15198.909999999998</v>
      </c>
      <c r="AB167" s="54">
        <f t="shared" si="11"/>
        <v>447.54</v>
      </c>
      <c r="AC167" s="54">
        <f t="shared" si="11"/>
        <v>2629.69</v>
      </c>
      <c r="AD167" s="54">
        <f t="shared" si="11"/>
        <v>0</v>
      </c>
      <c r="AE167" s="54">
        <f t="shared" si="11"/>
        <v>0</v>
      </c>
    </row>
    <row r="168" spans="1:31" hidden="1" outlineLevel="2">
      <c r="B168" s="53" t="s">
        <v>372</v>
      </c>
      <c r="C168" s="53" t="s">
        <v>202</v>
      </c>
      <c r="D168" s="53" t="s">
        <v>203</v>
      </c>
      <c r="E168" s="54">
        <f t="shared" si="6"/>
        <v>9795.81</v>
      </c>
      <c r="F168" s="54">
        <v>0</v>
      </c>
      <c r="G168" s="54">
        <v>0</v>
      </c>
      <c r="H168" s="54">
        <v>9795.81</v>
      </c>
      <c r="I168" s="54">
        <v>0</v>
      </c>
      <c r="J168" s="54">
        <v>0</v>
      </c>
      <c r="K168" s="54">
        <v>0</v>
      </c>
      <c r="L168" s="54">
        <v>0</v>
      </c>
      <c r="M168" s="54">
        <v>0</v>
      </c>
      <c r="N168" s="54">
        <v>0</v>
      </c>
      <c r="O168" s="54">
        <v>0</v>
      </c>
      <c r="P168" s="54">
        <v>0</v>
      </c>
      <c r="Q168" s="54">
        <v>0</v>
      </c>
      <c r="R168" s="54">
        <v>0</v>
      </c>
      <c r="S168" s="54">
        <v>0</v>
      </c>
      <c r="T168" s="54">
        <v>0</v>
      </c>
      <c r="U168" s="54">
        <v>0</v>
      </c>
      <c r="V168" s="54">
        <v>0</v>
      </c>
      <c r="W168" s="54">
        <v>0</v>
      </c>
      <c r="X168" s="54">
        <v>0</v>
      </c>
      <c r="Y168" s="54">
        <v>0</v>
      </c>
      <c r="Z168" s="54">
        <v>0</v>
      </c>
      <c r="AA168" s="54">
        <v>0</v>
      </c>
      <c r="AB168" s="54">
        <v>0</v>
      </c>
      <c r="AC168" s="54">
        <v>0</v>
      </c>
      <c r="AD168" s="54">
        <v>0</v>
      </c>
      <c r="AE168" s="54">
        <v>0</v>
      </c>
    </row>
    <row r="169" spans="1:31" hidden="1" outlineLevel="2">
      <c r="B169" s="53" t="s">
        <v>372</v>
      </c>
      <c r="C169" s="53" t="s">
        <v>204</v>
      </c>
      <c r="D169" s="53" t="s">
        <v>205</v>
      </c>
      <c r="E169" s="54">
        <f t="shared" si="6"/>
        <v>498843.55</v>
      </c>
      <c r="F169" s="54">
        <v>0</v>
      </c>
      <c r="G169" s="54">
        <v>0</v>
      </c>
      <c r="H169" s="54">
        <v>0</v>
      </c>
      <c r="I169" s="54">
        <v>0</v>
      </c>
      <c r="J169" s="54">
        <v>92890.64</v>
      </c>
      <c r="K169" s="54">
        <v>0</v>
      </c>
      <c r="L169" s="54">
        <v>213901.18</v>
      </c>
      <c r="M169" s="54">
        <v>0</v>
      </c>
      <c r="N169" s="54">
        <v>0</v>
      </c>
      <c r="O169" s="54">
        <v>0</v>
      </c>
      <c r="P169" s="54">
        <v>0</v>
      </c>
      <c r="Q169" s="54">
        <v>0</v>
      </c>
      <c r="R169" s="54">
        <v>47402.229999999996</v>
      </c>
      <c r="S169" s="54">
        <v>0</v>
      </c>
      <c r="T169" s="54">
        <v>11884.540000000003</v>
      </c>
      <c r="U169" s="54">
        <v>94066.96</v>
      </c>
      <c r="V169" s="54">
        <v>0</v>
      </c>
      <c r="W169" s="54">
        <v>1901.99</v>
      </c>
      <c r="X169" s="54">
        <v>0</v>
      </c>
      <c r="Y169" s="54">
        <v>26020.74</v>
      </c>
      <c r="Z169" s="54">
        <v>0</v>
      </c>
      <c r="AA169" s="54">
        <v>10775.27</v>
      </c>
      <c r="AB169" s="54">
        <v>0</v>
      </c>
      <c r="AC169" s="54">
        <v>0</v>
      </c>
      <c r="AD169" s="54">
        <v>0</v>
      </c>
      <c r="AE169" s="54">
        <v>0</v>
      </c>
    </row>
    <row r="170" spans="1:31" hidden="1" outlineLevel="2">
      <c r="B170" s="53" t="s">
        <v>372</v>
      </c>
      <c r="C170" s="53" t="s">
        <v>206</v>
      </c>
      <c r="D170" s="53" t="s">
        <v>207</v>
      </c>
      <c r="E170" s="54">
        <f t="shared" si="6"/>
        <v>58179.12</v>
      </c>
      <c r="F170" s="54">
        <v>0</v>
      </c>
      <c r="G170" s="54">
        <v>0</v>
      </c>
      <c r="H170" s="54">
        <v>0</v>
      </c>
      <c r="I170" s="54">
        <v>0</v>
      </c>
      <c r="J170" s="54">
        <v>0</v>
      </c>
      <c r="K170" s="54">
        <v>0</v>
      </c>
      <c r="L170" s="54">
        <v>0</v>
      </c>
      <c r="M170" s="54">
        <v>0</v>
      </c>
      <c r="N170" s="54">
        <v>0</v>
      </c>
      <c r="O170" s="54">
        <v>0</v>
      </c>
      <c r="P170" s="54">
        <v>0</v>
      </c>
      <c r="Q170" s="54">
        <v>0</v>
      </c>
      <c r="R170" s="54">
        <v>0</v>
      </c>
      <c r="S170" s="54">
        <v>0</v>
      </c>
      <c r="T170" s="54">
        <v>0</v>
      </c>
      <c r="U170" s="54">
        <v>0</v>
      </c>
      <c r="V170" s="54">
        <v>0</v>
      </c>
      <c r="W170" s="54">
        <v>0</v>
      </c>
      <c r="X170" s="54">
        <v>0</v>
      </c>
      <c r="Y170" s="54">
        <v>0</v>
      </c>
      <c r="Z170" s="54">
        <v>19130.39</v>
      </c>
      <c r="AA170" s="54">
        <v>0</v>
      </c>
      <c r="AB170" s="54">
        <v>0</v>
      </c>
      <c r="AC170" s="54">
        <v>0</v>
      </c>
      <c r="AD170" s="54">
        <v>0</v>
      </c>
      <c r="AE170" s="54">
        <v>39048.730000000003</v>
      </c>
    </row>
    <row r="171" spans="1:31" hidden="1" outlineLevel="2">
      <c r="B171" s="53" t="s">
        <v>372</v>
      </c>
      <c r="C171" s="53" t="s">
        <v>208</v>
      </c>
      <c r="D171" s="53" t="s">
        <v>209</v>
      </c>
      <c r="E171" s="54">
        <f t="shared" si="6"/>
        <v>331070.70999999996</v>
      </c>
      <c r="F171" s="54">
        <v>0</v>
      </c>
      <c r="G171" s="54">
        <v>0</v>
      </c>
      <c r="H171" s="54">
        <v>0</v>
      </c>
      <c r="I171" s="54">
        <v>6515.1</v>
      </c>
      <c r="J171" s="54">
        <v>0</v>
      </c>
      <c r="K171" s="54">
        <v>6169.4800000000005</v>
      </c>
      <c r="L171" s="54">
        <v>37435.939999999995</v>
      </c>
      <c r="M171" s="54">
        <v>4723.83</v>
      </c>
      <c r="N171" s="54">
        <v>0</v>
      </c>
      <c r="O171" s="54">
        <v>9916.64</v>
      </c>
      <c r="P171" s="54">
        <v>149659.85</v>
      </c>
      <c r="Q171" s="54">
        <v>4656.4000000000005</v>
      </c>
      <c r="R171" s="54">
        <v>0</v>
      </c>
      <c r="S171" s="54">
        <v>0</v>
      </c>
      <c r="T171" s="54">
        <v>0</v>
      </c>
      <c r="U171" s="54">
        <v>0</v>
      </c>
      <c r="V171" s="54">
        <v>6249.46</v>
      </c>
      <c r="W171" s="54">
        <v>52516.369999999995</v>
      </c>
      <c r="X171" s="54">
        <v>23657.140000000003</v>
      </c>
      <c r="Y171" s="54">
        <v>1605.75</v>
      </c>
      <c r="Z171" s="54">
        <v>0</v>
      </c>
      <c r="AA171" s="54">
        <v>0</v>
      </c>
      <c r="AB171" s="54">
        <v>0</v>
      </c>
      <c r="AC171" s="54">
        <v>0</v>
      </c>
      <c r="AD171" s="54">
        <v>27964.75</v>
      </c>
      <c r="AE171" s="54">
        <v>0</v>
      </c>
    </row>
    <row r="172" spans="1:31" hidden="1" outlineLevel="2">
      <c r="B172" s="53" t="s">
        <v>372</v>
      </c>
      <c r="C172" s="53" t="s">
        <v>210</v>
      </c>
      <c r="D172" s="53" t="s">
        <v>211</v>
      </c>
      <c r="E172" s="54">
        <f t="shared" si="6"/>
        <v>458374.92</v>
      </c>
      <c r="F172" s="54">
        <v>1143.75</v>
      </c>
      <c r="G172" s="54">
        <v>10556.46</v>
      </c>
      <c r="H172" s="54">
        <v>0</v>
      </c>
      <c r="I172" s="54">
        <v>0</v>
      </c>
      <c r="J172" s="54">
        <v>0</v>
      </c>
      <c r="K172" s="54">
        <v>0</v>
      </c>
      <c r="L172" s="54">
        <v>0</v>
      </c>
      <c r="M172" s="54">
        <v>0</v>
      </c>
      <c r="N172" s="54">
        <v>74332.31</v>
      </c>
      <c r="O172" s="54">
        <v>0</v>
      </c>
      <c r="P172" s="54">
        <v>0</v>
      </c>
      <c r="Q172" s="54">
        <v>0</v>
      </c>
      <c r="R172" s="54">
        <v>0</v>
      </c>
      <c r="S172" s="54">
        <v>0</v>
      </c>
      <c r="T172" s="54">
        <v>0</v>
      </c>
      <c r="U172" s="54">
        <v>0</v>
      </c>
      <c r="V172" s="54">
        <v>0</v>
      </c>
      <c r="W172" s="54">
        <v>0</v>
      </c>
      <c r="X172" s="54">
        <v>0</v>
      </c>
      <c r="Y172" s="54">
        <v>0</v>
      </c>
      <c r="Z172" s="54">
        <v>0</v>
      </c>
      <c r="AA172" s="54">
        <v>0</v>
      </c>
      <c r="AB172" s="54">
        <v>85178.23</v>
      </c>
      <c r="AC172" s="54">
        <v>287164.17</v>
      </c>
      <c r="AD172" s="54">
        <v>0</v>
      </c>
      <c r="AE172" s="54">
        <v>0</v>
      </c>
    </row>
    <row r="173" spans="1:31" outlineLevel="1" collapsed="1">
      <c r="A173" s="60">
        <v>27</v>
      </c>
      <c r="B173" s="57" t="s">
        <v>385</v>
      </c>
      <c r="C173" s="53"/>
      <c r="D173" s="25" t="s">
        <v>72</v>
      </c>
      <c r="E173" s="54">
        <f t="shared" ref="E173:AE173" si="12">SUBTOTAL(9,E168:E172)</f>
        <v>1356264.1099999999</v>
      </c>
      <c r="F173" s="54">
        <f t="shared" si="12"/>
        <v>1143.75</v>
      </c>
      <c r="G173" s="54">
        <f t="shared" si="12"/>
        <v>10556.46</v>
      </c>
      <c r="H173" s="54">
        <f t="shared" si="12"/>
        <v>9795.81</v>
      </c>
      <c r="I173" s="54">
        <f t="shared" si="12"/>
        <v>6515.1</v>
      </c>
      <c r="J173" s="54">
        <f t="shared" si="12"/>
        <v>92890.64</v>
      </c>
      <c r="K173" s="54">
        <f t="shared" si="12"/>
        <v>6169.4800000000005</v>
      </c>
      <c r="L173" s="54">
        <f t="shared" si="12"/>
        <v>251337.12</v>
      </c>
      <c r="M173" s="54">
        <f t="shared" si="12"/>
        <v>4723.83</v>
      </c>
      <c r="N173" s="54">
        <f t="shared" si="12"/>
        <v>74332.31</v>
      </c>
      <c r="O173" s="54">
        <f t="shared" si="12"/>
        <v>9916.64</v>
      </c>
      <c r="P173" s="54">
        <f t="shared" si="12"/>
        <v>149659.85</v>
      </c>
      <c r="Q173" s="54">
        <f t="shared" si="12"/>
        <v>4656.4000000000005</v>
      </c>
      <c r="R173" s="54">
        <f t="shared" si="12"/>
        <v>47402.229999999996</v>
      </c>
      <c r="S173" s="54">
        <f t="shared" si="12"/>
        <v>0</v>
      </c>
      <c r="T173" s="54">
        <f t="shared" si="12"/>
        <v>11884.540000000003</v>
      </c>
      <c r="U173" s="54">
        <f t="shared" si="12"/>
        <v>94066.96</v>
      </c>
      <c r="V173" s="54">
        <f t="shared" si="12"/>
        <v>6249.46</v>
      </c>
      <c r="W173" s="54">
        <f t="shared" si="12"/>
        <v>54418.359999999993</v>
      </c>
      <c r="X173" s="54">
        <f t="shared" si="12"/>
        <v>23657.140000000003</v>
      </c>
      <c r="Y173" s="54">
        <f t="shared" si="12"/>
        <v>27626.49</v>
      </c>
      <c r="Z173" s="54">
        <f t="shared" si="12"/>
        <v>19130.39</v>
      </c>
      <c r="AA173" s="54">
        <f t="shared" si="12"/>
        <v>10775.27</v>
      </c>
      <c r="AB173" s="54">
        <f t="shared" si="12"/>
        <v>85178.23</v>
      </c>
      <c r="AC173" s="54">
        <f t="shared" si="12"/>
        <v>287164.17</v>
      </c>
      <c r="AD173" s="54">
        <f t="shared" si="12"/>
        <v>27964.75</v>
      </c>
      <c r="AE173" s="54">
        <f t="shared" si="12"/>
        <v>39048.730000000003</v>
      </c>
    </row>
    <row r="174" spans="1:31" s="53" customFormat="1" ht="12" hidden="1" outlineLevel="2">
      <c r="A174" s="60"/>
      <c r="B174" s="53" t="s">
        <v>373</v>
      </c>
      <c r="C174" s="53" t="s">
        <v>143</v>
      </c>
      <c r="D174" s="53" t="s">
        <v>144</v>
      </c>
      <c r="E174" s="54">
        <f t="shared" si="6"/>
        <v>17795.359999999997</v>
      </c>
      <c r="F174" s="54">
        <v>31.62</v>
      </c>
      <c r="G174" s="54">
        <v>291.73</v>
      </c>
      <c r="H174" s="54">
        <v>210.04999999999998</v>
      </c>
      <c r="I174" s="54">
        <v>230.19</v>
      </c>
      <c r="J174" s="54">
        <v>0</v>
      </c>
      <c r="K174" s="54">
        <v>1035.6199999999999</v>
      </c>
      <c r="L174" s="54">
        <v>2758.05</v>
      </c>
      <c r="M174" s="54">
        <v>0</v>
      </c>
      <c r="N174" s="54">
        <v>254.19</v>
      </c>
      <c r="O174" s="54">
        <v>350.4</v>
      </c>
      <c r="P174" s="54">
        <v>0</v>
      </c>
      <c r="Q174" s="54">
        <v>608.89</v>
      </c>
      <c r="R174" s="54">
        <v>322.64999999999998</v>
      </c>
      <c r="S174" s="54">
        <v>0</v>
      </c>
      <c r="T174" s="54">
        <v>510.28999999999996</v>
      </c>
      <c r="U174" s="54">
        <v>4039.44</v>
      </c>
      <c r="V174" s="54">
        <v>220.82</v>
      </c>
      <c r="W174" s="54">
        <v>1251.3899999999999</v>
      </c>
      <c r="X174" s="54">
        <v>2395.4299999999998</v>
      </c>
      <c r="Y174" s="54">
        <v>1173.8800000000001</v>
      </c>
      <c r="Z174" s="54">
        <v>0</v>
      </c>
      <c r="AA174" s="54">
        <v>1226.96</v>
      </c>
      <c r="AB174" s="54">
        <v>13.67</v>
      </c>
      <c r="AC174" s="54">
        <v>80.319999999999993</v>
      </c>
      <c r="AD174" s="54">
        <v>0</v>
      </c>
      <c r="AE174" s="54">
        <v>789.77</v>
      </c>
    </row>
    <row r="175" spans="1:31" s="53" customFormat="1" ht="12" hidden="1" outlineLevel="2">
      <c r="A175" s="60"/>
      <c r="B175" s="53" t="s">
        <v>373</v>
      </c>
      <c r="C175" s="53" t="s">
        <v>145</v>
      </c>
      <c r="D175" s="53" t="s">
        <v>146</v>
      </c>
      <c r="E175" s="54">
        <f t="shared" si="6"/>
        <v>1336.28</v>
      </c>
      <c r="F175" s="54">
        <v>5.42</v>
      </c>
      <c r="G175" s="54">
        <v>50.02</v>
      </c>
      <c r="H175" s="54">
        <v>35.78</v>
      </c>
      <c r="I175" s="54">
        <v>39.46</v>
      </c>
      <c r="J175" s="54">
        <v>0</v>
      </c>
      <c r="K175" s="54">
        <v>42.61</v>
      </c>
      <c r="L175" s="54">
        <v>317.89999999999998</v>
      </c>
      <c r="M175" s="54">
        <v>0</v>
      </c>
      <c r="N175" s="54">
        <v>43.57</v>
      </c>
      <c r="O175" s="54">
        <v>10.68</v>
      </c>
      <c r="P175" s="54">
        <v>0</v>
      </c>
      <c r="Q175" s="54">
        <v>0</v>
      </c>
      <c r="R175" s="54">
        <v>0</v>
      </c>
      <c r="S175" s="54">
        <v>0</v>
      </c>
      <c r="T175" s="54">
        <v>0</v>
      </c>
      <c r="U175" s="54">
        <v>0</v>
      </c>
      <c r="V175" s="54">
        <v>0</v>
      </c>
      <c r="W175" s="54">
        <v>178.44000000000003</v>
      </c>
      <c r="X175" s="54">
        <v>334.62</v>
      </c>
      <c r="Y175" s="54">
        <v>126.26</v>
      </c>
      <c r="Z175" s="54">
        <v>0</v>
      </c>
      <c r="AA175" s="54">
        <v>0</v>
      </c>
      <c r="AB175" s="54">
        <v>2.35</v>
      </c>
      <c r="AC175" s="54">
        <v>13.77</v>
      </c>
      <c r="AD175" s="54">
        <v>0</v>
      </c>
      <c r="AE175" s="54">
        <v>135.4</v>
      </c>
    </row>
    <row r="176" spans="1:31" s="53" customFormat="1" ht="12" hidden="1" outlineLevel="2">
      <c r="A176" s="60"/>
      <c r="B176" s="53" t="s">
        <v>373</v>
      </c>
      <c r="C176" s="53" t="s">
        <v>147</v>
      </c>
      <c r="D176" s="53" t="s">
        <v>148</v>
      </c>
      <c r="E176" s="54">
        <f t="shared" si="6"/>
        <v>5909.8300000000008</v>
      </c>
      <c r="F176" s="54">
        <v>12.43</v>
      </c>
      <c r="G176" s="54">
        <v>114.75</v>
      </c>
      <c r="H176" s="54">
        <v>82.81</v>
      </c>
      <c r="I176" s="54">
        <v>90.550000000000011</v>
      </c>
      <c r="J176" s="54">
        <v>0</v>
      </c>
      <c r="K176" s="54">
        <v>408.03999999999996</v>
      </c>
      <c r="L176" s="54">
        <v>1084.9000000000001</v>
      </c>
      <c r="M176" s="54">
        <v>0</v>
      </c>
      <c r="N176" s="54">
        <v>99.98</v>
      </c>
      <c r="O176" s="54">
        <v>113.33</v>
      </c>
      <c r="P176" s="54">
        <v>0</v>
      </c>
      <c r="Q176" s="54">
        <v>239.53</v>
      </c>
      <c r="R176" s="54">
        <v>0</v>
      </c>
      <c r="S176" s="54">
        <v>0</v>
      </c>
      <c r="T176" s="54">
        <v>51.29</v>
      </c>
      <c r="U176" s="54">
        <v>1588.55</v>
      </c>
      <c r="V176" s="54">
        <v>86.85</v>
      </c>
      <c r="W176" s="54">
        <v>492.25</v>
      </c>
      <c r="X176" s="54">
        <v>173.43</v>
      </c>
      <c r="Y176" s="54">
        <v>461.78999999999996</v>
      </c>
      <c r="Z176" s="54">
        <v>0</v>
      </c>
      <c r="AA176" s="54">
        <v>461.72</v>
      </c>
      <c r="AB176" s="54">
        <v>5.39</v>
      </c>
      <c r="AC176" s="54">
        <v>31.59</v>
      </c>
      <c r="AD176" s="54">
        <v>0</v>
      </c>
      <c r="AE176" s="54">
        <v>310.64999999999998</v>
      </c>
    </row>
    <row r="177" spans="1:31" s="53" customFormat="1" ht="12" hidden="1" outlineLevel="2">
      <c r="A177" s="60"/>
      <c r="B177" s="53" t="s">
        <v>373</v>
      </c>
      <c r="C177" s="53" t="s">
        <v>149</v>
      </c>
      <c r="D177" s="53" t="s">
        <v>150</v>
      </c>
      <c r="E177" s="54">
        <f t="shared" si="6"/>
        <v>3866.48</v>
      </c>
      <c r="F177" s="54">
        <v>9.98</v>
      </c>
      <c r="G177" s="54">
        <v>92.14</v>
      </c>
      <c r="H177" s="54">
        <v>0</v>
      </c>
      <c r="I177" s="54">
        <v>72.710000000000008</v>
      </c>
      <c r="J177" s="54">
        <v>0</v>
      </c>
      <c r="K177" s="54">
        <v>78.529999999999987</v>
      </c>
      <c r="L177" s="54">
        <v>866.38</v>
      </c>
      <c r="M177" s="54">
        <v>0</v>
      </c>
      <c r="N177" s="54">
        <v>80.28</v>
      </c>
      <c r="O177" s="54">
        <v>0</v>
      </c>
      <c r="P177" s="54">
        <v>0</v>
      </c>
      <c r="Q177" s="54">
        <v>0</v>
      </c>
      <c r="R177" s="54">
        <v>0</v>
      </c>
      <c r="S177" s="54">
        <v>0</v>
      </c>
      <c r="T177" s="54">
        <v>41.19</v>
      </c>
      <c r="U177" s="54">
        <v>1275.8499999999999</v>
      </c>
      <c r="V177" s="54">
        <v>0</v>
      </c>
      <c r="W177" s="54">
        <v>328.74</v>
      </c>
      <c r="X177" s="54">
        <v>0</v>
      </c>
      <c r="Y177" s="54">
        <v>370.78000000000003</v>
      </c>
      <c r="Z177" s="54">
        <v>0</v>
      </c>
      <c r="AA177" s="54">
        <v>370.76</v>
      </c>
      <c r="AB177" s="54">
        <v>4.32</v>
      </c>
      <c r="AC177" s="54">
        <v>25.37</v>
      </c>
      <c r="AD177" s="54">
        <v>0</v>
      </c>
      <c r="AE177" s="54">
        <v>249.45</v>
      </c>
    </row>
    <row r="178" spans="1:31" s="53" customFormat="1" ht="12" hidden="1" outlineLevel="2">
      <c r="A178" s="60"/>
      <c r="B178" s="53" t="s">
        <v>373</v>
      </c>
      <c r="C178" s="53" t="s">
        <v>151</v>
      </c>
      <c r="D178" s="53" t="s">
        <v>152</v>
      </c>
      <c r="E178" s="54">
        <f t="shared" si="6"/>
        <v>1289.55</v>
      </c>
      <c r="F178" s="54">
        <v>3.26</v>
      </c>
      <c r="G178" s="54">
        <v>30.08</v>
      </c>
      <c r="H178" s="54">
        <v>21.69</v>
      </c>
      <c r="I178" s="54">
        <v>23.729999999999997</v>
      </c>
      <c r="J178" s="54">
        <v>0</v>
      </c>
      <c r="K178" s="54">
        <v>107</v>
      </c>
      <c r="L178" s="54">
        <v>102.03</v>
      </c>
      <c r="M178" s="54">
        <v>0</v>
      </c>
      <c r="N178" s="54">
        <v>26.22</v>
      </c>
      <c r="O178" s="54">
        <v>29.71</v>
      </c>
      <c r="P178" s="54">
        <v>0</v>
      </c>
      <c r="Q178" s="54">
        <v>62.79</v>
      </c>
      <c r="R178" s="54">
        <v>0</v>
      </c>
      <c r="S178" s="54">
        <v>0</v>
      </c>
      <c r="T178" s="54">
        <v>13.45</v>
      </c>
      <c r="U178" s="54">
        <v>416.34</v>
      </c>
      <c r="V178" s="54">
        <v>22.77</v>
      </c>
      <c r="W178" s="54">
        <v>120.61999999999999</v>
      </c>
      <c r="X178" s="54">
        <v>46.73</v>
      </c>
      <c r="Y178" s="54">
        <v>50.97</v>
      </c>
      <c r="Z178" s="54">
        <v>0</v>
      </c>
      <c r="AA178" s="54">
        <v>121.03999999999999</v>
      </c>
      <c r="AB178" s="54">
        <v>1.41</v>
      </c>
      <c r="AC178" s="54">
        <v>8.2799999999999994</v>
      </c>
      <c r="AD178" s="54">
        <v>0</v>
      </c>
      <c r="AE178" s="54">
        <v>81.430000000000007</v>
      </c>
    </row>
    <row r="179" spans="1:31" s="53" customFormat="1" outlineLevel="1" collapsed="1">
      <c r="A179" s="60">
        <v>28</v>
      </c>
      <c r="B179" s="57" t="s">
        <v>386</v>
      </c>
      <c r="D179" s="25" t="s">
        <v>73</v>
      </c>
      <c r="E179" s="54">
        <f t="shared" ref="E179:AE179" si="13">SUBTOTAL(9,E174:E178)</f>
        <v>30197.499999999996</v>
      </c>
      <c r="F179" s="54">
        <f t="shared" si="13"/>
        <v>62.71</v>
      </c>
      <c r="G179" s="54">
        <f t="shared" si="13"/>
        <v>578.72</v>
      </c>
      <c r="H179" s="54">
        <f t="shared" si="13"/>
        <v>350.33</v>
      </c>
      <c r="I179" s="54">
        <f t="shared" si="13"/>
        <v>456.64</v>
      </c>
      <c r="J179" s="54">
        <f t="shared" si="13"/>
        <v>0</v>
      </c>
      <c r="K179" s="54">
        <f t="shared" si="13"/>
        <v>1671.7999999999997</v>
      </c>
      <c r="L179" s="54">
        <f t="shared" si="13"/>
        <v>5129.26</v>
      </c>
      <c r="M179" s="54">
        <f t="shared" si="13"/>
        <v>0</v>
      </c>
      <c r="N179" s="54">
        <f t="shared" si="13"/>
        <v>504.24</v>
      </c>
      <c r="O179" s="54">
        <f t="shared" si="13"/>
        <v>504.11999999999995</v>
      </c>
      <c r="P179" s="54">
        <f t="shared" si="13"/>
        <v>0</v>
      </c>
      <c r="Q179" s="54">
        <f t="shared" si="13"/>
        <v>911.20999999999992</v>
      </c>
      <c r="R179" s="54">
        <f t="shared" si="13"/>
        <v>322.64999999999998</v>
      </c>
      <c r="S179" s="54">
        <f t="shared" si="13"/>
        <v>0</v>
      </c>
      <c r="T179" s="54">
        <f t="shared" si="13"/>
        <v>616.22</v>
      </c>
      <c r="U179" s="54">
        <f t="shared" si="13"/>
        <v>7320.18</v>
      </c>
      <c r="V179" s="54">
        <f t="shared" si="13"/>
        <v>330.43999999999994</v>
      </c>
      <c r="W179" s="54">
        <f t="shared" si="13"/>
        <v>2371.4399999999996</v>
      </c>
      <c r="X179" s="54">
        <f t="shared" si="13"/>
        <v>2950.2099999999996</v>
      </c>
      <c r="Y179" s="54">
        <f t="shared" si="13"/>
        <v>2183.6799999999998</v>
      </c>
      <c r="Z179" s="54">
        <f t="shared" si="13"/>
        <v>0</v>
      </c>
      <c r="AA179" s="54">
        <f t="shared" si="13"/>
        <v>2180.48</v>
      </c>
      <c r="AB179" s="54">
        <f t="shared" si="13"/>
        <v>27.14</v>
      </c>
      <c r="AC179" s="54">
        <f t="shared" si="13"/>
        <v>159.32999999999998</v>
      </c>
      <c r="AD179" s="54">
        <f t="shared" si="13"/>
        <v>0</v>
      </c>
      <c r="AE179" s="54">
        <f t="shared" si="13"/>
        <v>1566.7</v>
      </c>
    </row>
    <row r="180" spans="1:31" s="53" customFormat="1" ht="12" hidden="1" outlineLevel="2">
      <c r="A180" s="60"/>
      <c r="B180" s="53" t="s">
        <v>374</v>
      </c>
      <c r="C180" s="53" t="s">
        <v>143</v>
      </c>
      <c r="D180" s="53" t="s">
        <v>144</v>
      </c>
      <c r="E180" s="54">
        <f t="shared" si="6"/>
        <v>284074.92000000004</v>
      </c>
      <c r="F180" s="54">
        <v>1678.55</v>
      </c>
      <c r="G180" s="54">
        <v>1243.7</v>
      </c>
      <c r="H180" s="54">
        <v>895.47</v>
      </c>
      <c r="I180" s="54">
        <v>981.36</v>
      </c>
      <c r="J180" s="54">
        <v>11023.3</v>
      </c>
      <c r="K180" s="54">
        <v>662.43999999999994</v>
      </c>
      <c r="L180" s="54">
        <v>22834.93</v>
      </c>
      <c r="M180" s="54">
        <v>12979.279999999999</v>
      </c>
      <c r="N180" s="54">
        <v>12604.400000000001</v>
      </c>
      <c r="O180" s="54">
        <v>1493.83</v>
      </c>
      <c r="P180" s="54">
        <v>85851.55</v>
      </c>
      <c r="Q180" s="54">
        <v>701.35</v>
      </c>
      <c r="R180" s="54">
        <v>7058.89</v>
      </c>
      <c r="S180" s="54">
        <v>0</v>
      </c>
      <c r="T180" s="54">
        <v>2175.4499999999998</v>
      </c>
      <c r="U180" s="54">
        <v>17220.75</v>
      </c>
      <c r="V180" s="54">
        <v>941.38</v>
      </c>
      <c r="W180" s="54">
        <v>6966.9699999999993</v>
      </c>
      <c r="X180" s="54">
        <v>6574.74</v>
      </c>
      <c r="Y180" s="54">
        <v>5004.4399999999996</v>
      </c>
      <c r="Z180" s="54">
        <v>3520.76</v>
      </c>
      <c r="AA180" s="54">
        <v>2418.6</v>
      </c>
      <c r="AB180" s="54">
        <v>6525.2800000000007</v>
      </c>
      <c r="AC180" s="54">
        <v>67129.119999999995</v>
      </c>
      <c r="AD180" s="54">
        <v>2713.77</v>
      </c>
      <c r="AE180" s="54">
        <v>2874.61</v>
      </c>
    </row>
    <row r="181" spans="1:31" s="53" customFormat="1" ht="12" hidden="1" outlineLevel="2">
      <c r="A181" s="60"/>
      <c r="B181" s="53" t="s">
        <v>374</v>
      </c>
      <c r="C181" s="53" t="s">
        <v>145</v>
      </c>
      <c r="D181" s="53" t="s">
        <v>146</v>
      </c>
      <c r="E181" s="54">
        <f t="shared" si="6"/>
        <v>29120.379999999994</v>
      </c>
      <c r="F181" s="54">
        <v>290.31</v>
      </c>
      <c r="G181" s="54">
        <v>213.23</v>
      </c>
      <c r="H181" s="54">
        <v>152.54</v>
      </c>
      <c r="I181" s="54">
        <v>168.24</v>
      </c>
      <c r="J181" s="54">
        <v>0</v>
      </c>
      <c r="K181" s="54">
        <v>3.85</v>
      </c>
      <c r="L181" s="54">
        <v>2349.11</v>
      </c>
      <c r="M181" s="54">
        <v>0</v>
      </c>
      <c r="N181" s="54">
        <v>2160.9299999999998</v>
      </c>
      <c r="O181" s="54">
        <v>45.54</v>
      </c>
      <c r="P181" s="54">
        <v>7903.37</v>
      </c>
      <c r="Q181" s="54">
        <v>0</v>
      </c>
      <c r="R181" s="54">
        <v>0</v>
      </c>
      <c r="S181" s="54">
        <v>0</v>
      </c>
      <c r="T181" s="54">
        <v>0</v>
      </c>
      <c r="U181" s="54">
        <v>0</v>
      </c>
      <c r="V181" s="54">
        <v>0</v>
      </c>
      <c r="W181" s="54">
        <v>769.31999999999994</v>
      </c>
      <c r="X181" s="54">
        <v>801.58000000000015</v>
      </c>
      <c r="Y181" s="54">
        <v>538.27</v>
      </c>
      <c r="Z181" s="54">
        <v>603.63</v>
      </c>
      <c r="AA181" s="54">
        <v>0</v>
      </c>
      <c r="AB181" s="54">
        <v>1118.2800000000002</v>
      </c>
      <c r="AC181" s="54">
        <v>11509.339999999998</v>
      </c>
      <c r="AD181" s="54">
        <v>0</v>
      </c>
      <c r="AE181" s="54">
        <v>492.84</v>
      </c>
    </row>
    <row r="182" spans="1:31" s="53" customFormat="1" ht="12" hidden="1" outlineLevel="2">
      <c r="A182" s="60"/>
      <c r="B182" s="53" t="s">
        <v>374</v>
      </c>
      <c r="C182" s="53" t="s">
        <v>147</v>
      </c>
      <c r="D182" s="53" t="s">
        <v>148</v>
      </c>
      <c r="E182" s="54">
        <f t="shared" si="6"/>
        <v>88193.349999999991</v>
      </c>
      <c r="F182" s="54">
        <v>646.75</v>
      </c>
      <c r="G182" s="54">
        <v>489.22</v>
      </c>
      <c r="H182" s="54">
        <v>353.01</v>
      </c>
      <c r="I182" s="54">
        <v>386.02</v>
      </c>
      <c r="J182" s="54">
        <v>4334.6600000000008</v>
      </c>
      <c r="K182" s="54">
        <v>261.02</v>
      </c>
      <c r="L182" s="54">
        <v>8982.65</v>
      </c>
      <c r="M182" s="54">
        <v>5105.51</v>
      </c>
      <c r="N182" s="54">
        <v>4958.0499999999993</v>
      </c>
      <c r="O182" s="54">
        <v>483.15</v>
      </c>
      <c r="P182" s="54">
        <v>15665.779999999999</v>
      </c>
      <c r="Q182" s="54">
        <v>275.92</v>
      </c>
      <c r="R182" s="54">
        <v>8.02</v>
      </c>
      <c r="S182" s="54">
        <v>0</v>
      </c>
      <c r="T182" s="54">
        <v>218.65000000000003</v>
      </c>
      <c r="U182" s="54">
        <v>6772.24</v>
      </c>
      <c r="V182" s="54">
        <v>370.27</v>
      </c>
      <c r="W182" s="54">
        <v>2740.5299999999997</v>
      </c>
      <c r="X182" s="54">
        <v>797.57</v>
      </c>
      <c r="Y182" s="54">
        <v>1968.72</v>
      </c>
      <c r="Z182" s="54">
        <v>1384.91</v>
      </c>
      <c r="AA182" s="54">
        <v>819.44</v>
      </c>
      <c r="AB182" s="54">
        <v>2567.2499999999995</v>
      </c>
      <c r="AC182" s="54">
        <v>26405.8</v>
      </c>
      <c r="AD182" s="54">
        <v>1067.48</v>
      </c>
      <c r="AE182" s="54">
        <v>1130.73</v>
      </c>
    </row>
    <row r="183" spans="1:31" s="53" customFormat="1" ht="12" hidden="1" outlineLevel="2">
      <c r="A183" s="60"/>
      <c r="B183" s="53" t="s">
        <v>374</v>
      </c>
      <c r="C183" s="53" t="s">
        <v>149</v>
      </c>
      <c r="D183" s="53" t="s">
        <v>150</v>
      </c>
      <c r="E183" s="54">
        <f t="shared" si="6"/>
        <v>50262.89</v>
      </c>
      <c r="F183" s="54">
        <v>517.55999999999995</v>
      </c>
      <c r="G183" s="54">
        <v>392.81</v>
      </c>
      <c r="H183" s="54">
        <v>0</v>
      </c>
      <c r="I183" s="54">
        <v>309.97999999999996</v>
      </c>
      <c r="J183" s="54">
        <v>3480.49</v>
      </c>
      <c r="K183" s="54">
        <v>7.09</v>
      </c>
      <c r="L183" s="54">
        <v>6125.81</v>
      </c>
      <c r="M183" s="54">
        <v>0</v>
      </c>
      <c r="N183" s="54">
        <v>3980.9500000000007</v>
      </c>
      <c r="O183" s="54">
        <v>0</v>
      </c>
      <c r="P183" s="54">
        <v>0</v>
      </c>
      <c r="Q183" s="54">
        <v>0</v>
      </c>
      <c r="R183" s="54">
        <v>8.02</v>
      </c>
      <c r="S183" s="54">
        <v>0</v>
      </c>
      <c r="T183" s="54">
        <v>175.58</v>
      </c>
      <c r="U183" s="54">
        <v>5439.16</v>
      </c>
      <c r="V183" s="54">
        <v>0</v>
      </c>
      <c r="W183" s="54">
        <v>1417.25</v>
      </c>
      <c r="X183" s="54">
        <v>44.3</v>
      </c>
      <c r="Y183" s="54">
        <v>1580.73</v>
      </c>
      <c r="Z183" s="54">
        <v>1112</v>
      </c>
      <c r="AA183" s="54">
        <v>658.09999999999991</v>
      </c>
      <c r="AB183" s="54">
        <v>2061.69</v>
      </c>
      <c r="AC183" s="54">
        <v>21202.46</v>
      </c>
      <c r="AD183" s="54">
        <v>840.97</v>
      </c>
      <c r="AE183" s="54">
        <v>907.94</v>
      </c>
    </row>
    <row r="184" spans="1:31" s="53" customFormat="1" ht="12" hidden="1" outlineLevel="2">
      <c r="A184" s="60"/>
      <c r="B184" s="53" t="s">
        <v>374</v>
      </c>
      <c r="C184" s="53" t="s">
        <v>151</v>
      </c>
      <c r="D184" s="53" t="s">
        <v>152</v>
      </c>
      <c r="E184" s="54">
        <f t="shared" si="6"/>
        <v>21335.11</v>
      </c>
      <c r="F184" s="54">
        <v>162.32999999999998</v>
      </c>
      <c r="G184" s="54">
        <v>128.24</v>
      </c>
      <c r="H184" s="54">
        <v>92.48</v>
      </c>
      <c r="I184" s="54">
        <v>101.2</v>
      </c>
      <c r="J184" s="54">
        <v>1135.7300000000002</v>
      </c>
      <c r="K184" s="54">
        <v>68.42</v>
      </c>
      <c r="L184" s="54">
        <v>979.56</v>
      </c>
      <c r="M184" s="54">
        <v>1338.33</v>
      </c>
      <c r="N184" s="54">
        <v>1299.71</v>
      </c>
      <c r="O184" s="54">
        <v>126.64</v>
      </c>
      <c r="P184" s="54">
        <v>4033.7</v>
      </c>
      <c r="Q184" s="54">
        <v>72.309999999999988</v>
      </c>
      <c r="R184" s="54">
        <v>4.0100000000000007</v>
      </c>
      <c r="S184" s="54">
        <v>0</v>
      </c>
      <c r="T184" s="54">
        <v>57.34</v>
      </c>
      <c r="U184" s="54">
        <v>1774.91</v>
      </c>
      <c r="V184" s="54">
        <v>97.07</v>
      </c>
      <c r="W184" s="54">
        <v>682.4899999999999</v>
      </c>
      <c r="X184" s="54">
        <v>214.42000000000002</v>
      </c>
      <c r="Y184" s="54">
        <v>217.26000000000002</v>
      </c>
      <c r="Z184" s="54">
        <v>363.02</v>
      </c>
      <c r="AA184" s="54">
        <v>214.87</v>
      </c>
      <c r="AB184" s="54">
        <v>673.03</v>
      </c>
      <c r="AC184" s="54">
        <v>6921.81</v>
      </c>
      <c r="AD184" s="54">
        <v>279.82</v>
      </c>
      <c r="AE184" s="54">
        <v>296.40999999999997</v>
      </c>
    </row>
    <row r="185" spans="1:31" s="53" customFormat="1" outlineLevel="1" collapsed="1">
      <c r="A185" s="60">
        <v>29</v>
      </c>
      <c r="B185" s="57" t="s">
        <v>387</v>
      </c>
      <c r="D185" s="25" t="s">
        <v>74</v>
      </c>
      <c r="E185" s="54">
        <f t="shared" ref="E185:AE185" si="14">SUBTOTAL(9,E180:E184)</f>
        <v>472986.65</v>
      </c>
      <c r="F185" s="54">
        <f t="shared" si="14"/>
        <v>3295.4999999999995</v>
      </c>
      <c r="G185" s="54">
        <f t="shared" si="14"/>
        <v>2467.1999999999998</v>
      </c>
      <c r="H185" s="54">
        <f t="shared" si="14"/>
        <v>1493.5</v>
      </c>
      <c r="I185" s="54">
        <f t="shared" si="14"/>
        <v>1946.8</v>
      </c>
      <c r="J185" s="54">
        <f t="shared" si="14"/>
        <v>19974.179999999997</v>
      </c>
      <c r="K185" s="54">
        <f t="shared" si="14"/>
        <v>1002.8199999999999</v>
      </c>
      <c r="L185" s="54">
        <f t="shared" si="14"/>
        <v>41272.06</v>
      </c>
      <c r="M185" s="54">
        <f t="shared" si="14"/>
        <v>19423.120000000003</v>
      </c>
      <c r="N185" s="54">
        <f t="shared" si="14"/>
        <v>25004.04</v>
      </c>
      <c r="O185" s="54">
        <f t="shared" si="14"/>
        <v>2149.16</v>
      </c>
      <c r="P185" s="54">
        <f t="shared" si="14"/>
        <v>113454.39999999999</v>
      </c>
      <c r="Q185" s="54">
        <f t="shared" si="14"/>
        <v>1049.58</v>
      </c>
      <c r="R185" s="54">
        <f t="shared" si="14"/>
        <v>7078.9400000000014</v>
      </c>
      <c r="S185" s="54">
        <f t="shared" si="14"/>
        <v>0</v>
      </c>
      <c r="T185" s="54">
        <f t="shared" si="14"/>
        <v>2627.02</v>
      </c>
      <c r="U185" s="54">
        <f t="shared" si="14"/>
        <v>31207.059999999998</v>
      </c>
      <c r="V185" s="54">
        <f t="shared" si="14"/>
        <v>1408.72</v>
      </c>
      <c r="W185" s="54">
        <f t="shared" si="14"/>
        <v>12576.56</v>
      </c>
      <c r="X185" s="54">
        <f t="shared" si="14"/>
        <v>8432.6099999999988</v>
      </c>
      <c r="Y185" s="54">
        <f t="shared" si="14"/>
        <v>9309.42</v>
      </c>
      <c r="Z185" s="54">
        <f t="shared" si="14"/>
        <v>6984.32</v>
      </c>
      <c r="AA185" s="54">
        <f t="shared" si="14"/>
        <v>4111.01</v>
      </c>
      <c r="AB185" s="54">
        <f t="shared" si="14"/>
        <v>12945.530000000002</v>
      </c>
      <c r="AC185" s="54">
        <f t="shared" si="14"/>
        <v>133168.53</v>
      </c>
      <c r="AD185" s="54">
        <f t="shared" si="14"/>
        <v>4902.04</v>
      </c>
      <c r="AE185" s="54">
        <f t="shared" si="14"/>
        <v>5702.5300000000007</v>
      </c>
    </row>
    <row r="186" spans="1:31" hidden="1" outlineLevel="2">
      <c r="B186" s="53" t="s">
        <v>375</v>
      </c>
      <c r="C186" s="53" t="s">
        <v>123</v>
      </c>
      <c r="D186" s="53" t="s">
        <v>124</v>
      </c>
      <c r="E186" s="54">
        <f t="shared" si="6"/>
        <v>3399981.58</v>
      </c>
      <c r="F186" s="54">
        <v>7344.44</v>
      </c>
      <c r="G186" s="54">
        <v>67758.509999999995</v>
      </c>
      <c r="H186" s="54">
        <v>48776.960000000006</v>
      </c>
      <c r="I186" s="54">
        <v>53466.559999999998</v>
      </c>
      <c r="J186" s="54">
        <v>14280.19</v>
      </c>
      <c r="K186" s="54">
        <v>36088.89</v>
      </c>
      <c r="L186" s="54">
        <v>640591.35</v>
      </c>
      <c r="M186" s="54">
        <v>38766.97</v>
      </c>
      <c r="N186" s="54">
        <v>59038.58</v>
      </c>
      <c r="O186" s="54">
        <v>81385.27</v>
      </c>
      <c r="P186" s="54">
        <v>0</v>
      </c>
      <c r="Q186" s="54">
        <v>38210.600000000006</v>
      </c>
      <c r="R186" s="54">
        <v>106966.87</v>
      </c>
      <c r="S186" s="54">
        <v>0</v>
      </c>
      <c r="T186" s="54">
        <v>118521.11</v>
      </c>
      <c r="U186" s="54">
        <v>938167.1</v>
      </c>
      <c r="V186" s="54">
        <v>51287.22</v>
      </c>
      <c r="W186" s="54">
        <v>258361.67</v>
      </c>
      <c r="X186" s="54">
        <v>309072.10000000003</v>
      </c>
      <c r="Y186" s="54">
        <v>272648.46000000002</v>
      </c>
      <c r="Z186" s="54">
        <v>65009.67</v>
      </c>
      <c r="AA186" s="54">
        <v>90266.889999999985</v>
      </c>
      <c r="AB186" s="54">
        <v>85316.479999999996</v>
      </c>
      <c r="AC186" s="54">
        <v>18655.689999999999</v>
      </c>
      <c r="AD186" s="54">
        <v>0</v>
      </c>
      <c r="AE186" s="54">
        <v>0</v>
      </c>
    </row>
    <row r="187" spans="1:31" outlineLevel="1" collapsed="1">
      <c r="A187" s="60">
        <v>30</v>
      </c>
      <c r="B187" s="57" t="s">
        <v>388</v>
      </c>
      <c r="C187" s="53"/>
      <c r="D187" s="25" t="s">
        <v>75</v>
      </c>
      <c r="E187" s="54">
        <f t="shared" ref="E187:AE187" si="15">SUBTOTAL(9,E186:E186)</f>
        <v>3399981.58</v>
      </c>
      <c r="F187" s="54">
        <f t="shared" si="15"/>
        <v>7344.44</v>
      </c>
      <c r="G187" s="54">
        <f t="shared" si="15"/>
        <v>67758.509999999995</v>
      </c>
      <c r="H187" s="54">
        <f t="shared" si="15"/>
        <v>48776.960000000006</v>
      </c>
      <c r="I187" s="54">
        <f t="shared" si="15"/>
        <v>53466.559999999998</v>
      </c>
      <c r="J187" s="54">
        <f t="shared" si="15"/>
        <v>14280.19</v>
      </c>
      <c r="K187" s="54">
        <f t="shared" si="15"/>
        <v>36088.89</v>
      </c>
      <c r="L187" s="54">
        <f t="shared" si="15"/>
        <v>640591.35</v>
      </c>
      <c r="M187" s="54">
        <f t="shared" si="15"/>
        <v>38766.97</v>
      </c>
      <c r="N187" s="54">
        <f t="shared" si="15"/>
        <v>59038.58</v>
      </c>
      <c r="O187" s="54">
        <f t="shared" si="15"/>
        <v>81385.27</v>
      </c>
      <c r="P187" s="54">
        <f t="shared" si="15"/>
        <v>0</v>
      </c>
      <c r="Q187" s="54">
        <f t="shared" si="15"/>
        <v>38210.600000000006</v>
      </c>
      <c r="R187" s="54">
        <f t="shared" si="15"/>
        <v>106966.87</v>
      </c>
      <c r="S187" s="54">
        <f t="shared" si="15"/>
        <v>0</v>
      </c>
      <c r="T187" s="54">
        <f t="shared" si="15"/>
        <v>118521.11</v>
      </c>
      <c r="U187" s="54">
        <f t="shared" si="15"/>
        <v>938167.1</v>
      </c>
      <c r="V187" s="54">
        <f t="shared" si="15"/>
        <v>51287.22</v>
      </c>
      <c r="W187" s="54">
        <f t="shared" si="15"/>
        <v>258361.67</v>
      </c>
      <c r="X187" s="54">
        <f t="shared" si="15"/>
        <v>309072.10000000003</v>
      </c>
      <c r="Y187" s="54">
        <f t="shared" si="15"/>
        <v>272648.46000000002</v>
      </c>
      <c r="Z187" s="54">
        <f t="shared" si="15"/>
        <v>65009.67</v>
      </c>
      <c r="AA187" s="54">
        <f t="shared" si="15"/>
        <v>90266.889999999985</v>
      </c>
      <c r="AB187" s="54">
        <f t="shared" si="15"/>
        <v>85316.479999999996</v>
      </c>
      <c r="AC187" s="54">
        <f t="shared" si="15"/>
        <v>18655.689999999999</v>
      </c>
      <c r="AD187" s="54">
        <f t="shared" si="15"/>
        <v>0</v>
      </c>
      <c r="AE187" s="54">
        <f t="shared" si="15"/>
        <v>0</v>
      </c>
    </row>
    <row r="188" spans="1:31">
      <c r="A188" s="60">
        <v>31</v>
      </c>
      <c r="D188" s="27" t="s">
        <v>76</v>
      </c>
      <c r="E188" s="28">
        <f t="shared" ref="E188:AE188" si="16">SUBTOTAL(9,E23:E186)</f>
        <v>72933777.999999985</v>
      </c>
      <c r="F188" s="28">
        <f t="shared" si="16"/>
        <v>1397607.2</v>
      </c>
      <c r="G188" s="28">
        <f t="shared" si="16"/>
        <v>302936.56999999995</v>
      </c>
      <c r="H188" s="28">
        <f t="shared" si="16"/>
        <v>272924.15000000002</v>
      </c>
      <c r="I188" s="28">
        <f t="shared" si="16"/>
        <v>881655.47999999975</v>
      </c>
      <c r="J188" s="28">
        <f t="shared" si="16"/>
        <v>1511895.2799999998</v>
      </c>
      <c r="K188" s="28">
        <f t="shared" si="16"/>
        <v>851489.05999999971</v>
      </c>
      <c r="L188" s="28">
        <f t="shared" si="16"/>
        <v>14246600.520000001</v>
      </c>
      <c r="M188" s="28">
        <f t="shared" si="16"/>
        <v>1578707.32</v>
      </c>
      <c r="N188" s="28">
        <f t="shared" si="16"/>
        <v>3294821.4999999995</v>
      </c>
      <c r="O188" s="28">
        <f t="shared" si="16"/>
        <v>944143.08</v>
      </c>
      <c r="P188" s="28">
        <f t="shared" si="16"/>
        <v>7538093.1399999997</v>
      </c>
      <c r="Q188" s="28">
        <f t="shared" si="16"/>
        <v>577994.23000000033</v>
      </c>
      <c r="R188" s="28">
        <f t="shared" si="16"/>
        <v>2387172.88</v>
      </c>
      <c r="S188" s="28">
        <f t="shared" si="16"/>
        <v>29076.359999999997</v>
      </c>
      <c r="T188" s="28">
        <f t="shared" si="16"/>
        <v>2419999.580000001</v>
      </c>
      <c r="U188" s="28">
        <f t="shared" si="16"/>
        <v>21909953.790000003</v>
      </c>
      <c r="V188" s="28">
        <f t="shared" si="16"/>
        <v>272752.22000000003</v>
      </c>
      <c r="W188" s="28">
        <f t="shared" si="16"/>
        <v>2206096.6700000004</v>
      </c>
      <c r="X188" s="28">
        <f t="shared" si="16"/>
        <v>1956350.8900000001</v>
      </c>
      <c r="Y188" s="28">
        <f t="shared" si="16"/>
        <v>1264461.03</v>
      </c>
      <c r="Z188" s="28">
        <f t="shared" si="16"/>
        <v>227016.59999999998</v>
      </c>
      <c r="AA188" s="28">
        <f t="shared" si="16"/>
        <v>1070173.48</v>
      </c>
      <c r="AB188" s="28">
        <f t="shared" si="16"/>
        <v>1249902.5099999998</v>
      </c>
      <c r="AC188" s="28">
        <f t="shared" si="16"/>
        <v>3855553.12</v>
      </c>
      <c r="AD188" s="28">
        <f t="shared" si="16"/>
        <v>296426.63</v>
      </c>
      <c r="AE188" s="28">
        <f t="shared" si="16"/>
        <v>389974.71</v>
      </c>
    </row>
    <row r="189" spans="1:31" ht="13.5" thickBot="1">
      <c r="A189" s="60">
        <v>32</v>
      </c>
      <c r="D189" s="29" t="s">
        <v>77</v>
      </c>
      <c r="E189" s="30">
        <f>SUM(F189:AE189)</f>
        <v>77418250.849999979</v>
      </c>
      <c r="F189" s="30">
        <f>F20+F188</f>
        <v>1450110.14</v>
      </c>
      <c r="G189" s="30">
        <f t="shared" ref="G189:AE189" si="17">G20+G188</f>
        <v>335947.36999999994</v>
      </c>
      <c r="H189" s="30">
        <f t="shared" si="17"/>
        <v>296128.71000000002</v>
      </c>
      <c r="I189" s="30">
        <f t="shared" si="17"/>
        <v>929938.7899999998</v>
      </c>
      <c r="J189" s="30">
        <f t="shared" si="17"/>
        <v>1841823.0699999998</v>
      </c>
      <c r="K189" s="30">
        <f t="shared" si="17"/>
        <v>908487.64999999967</v>
      </c>
      <c r="L189" s="30">
        <f t="shared" si="17"/>
        <v>14973781.23</v>
      </c>
      <c r="M189" s="30">
        <f t="shared" si="17"/>
        <v>1642731.1</v>
      </c>
      <c r="N189" s="30">
        <f t="shared" si="17"/>
        <v>3440668.51</v>
      </c>
      <c r="O189" s="30">
        <f t="shared" si="17"/>
        <v>1005373.9099999999</v>
      </c>
      <c r="P189" s="30">
        <f t="shared" si="17"/>
        <v>7855577.8799999999</v>
      </c>
      <c r="Q189" s="30">
        <f t="shared" si="17"/>
        <v>623758.52000000037</v>
      </c>
      <c r="R189" s="30">
        <f t="shared" si="17"/>
        <v>2581937</v>
      </c>
      <c r="S189" s="30">
        <f t="shared" si="17"/>
        <v>34406.979999999996</v>
      </c>
      <c r="T189" s="30">
        <f t="shared" si="17"/>
        <v>2843933.9400000009</v>
      </c>
      <c r="U189" s="30">
        <f t="shared" si="17"/>
        <v>22694149.460000001</v>
      </c>
      <c r="V189" s="30">
        <f t="shared" si="17"/>
        <v>332213.87000000005</v>
      </c>
      <c r="W189" s="30">
        <f t="shared" si="17"/>
        <v>2382566.0500000003</v>
      </c>
      <c r="X189" s="30">
        <f t="shared" si="17"/>
        <v>2283935.87</v>
      </c>
      <c r="Y189" s="30">
        <f t="shared" si="17"/>
        <v>1396124.02</v>
      </c>
      <c r="Z189" s="30">
        <f t="shared" si="17"/>
        <v>246536.02999999997</v>
      </c>
      <c r="AA189" s="30">
        <f t="shared" si="17"/>
        <v>1159067.32</v>
      </c>
      <c r="AB189" s="30">
        <f t="shared" si="17"/>
        <v>1325895.3199999998</v>
      </c>
      <c r="AC189" s="30">
        <f t="shared" si="17"/>
        <v>4105811.7</v>
      </c>
      <c r="AD189" s="30">
        <f t="shared" si="17"/>
        <v>314509.13</v>
      </c>
      <c r="AE189" s="30">
        <f t="shared" si="17"/>
        <v>412837.28</v>
      </c>
    </row>
    <row r="190" spans="1:31" s="17" customFormat="1" ht="7.5" customHeight="1" thickTop="1">
      <c r="A190" s="61"/>
      <c r="D190" s="29"/>
      <c r="E190" s="31"/>
      <c r="F190" s="31"/>
      <c r="G190" s="32"/>
      <c r="H190" s="32"/>
      <c r="I190" s="32"/>
      <c r="J190" s="32"/>
      <c r="K190" s="32"/>
      <c r="L190" s="32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2"/>
      <c r="AE190" s="32"/>
    </row>
    <row r="191" spans="1:31" s="17" customFormat="1">
      <c r="A191" s="61">
        <v>34</v>
      </c>
      <c r="D191" s="33" t="s">
        <v>78</v>
      </c>
      <c r="E191" s="34">
        <f>SUM(F191:AE191)</f>
        <v>160928231.58999997</v>
      </c>
      <c r="F191" s="34">
        <f>F13-F20-F188</f>
        <v>2154944.6400000006</v>
      </c>
      <c r="G191" s="34">
        <f t="shared" ref="G191:AE191" si="18">G13-G20-G188</f>
        <v>1183300.3999999999</v>
      </c>
      <c r="H191" s="34">
        <f t="shared" si="18"/>
        <v>1761743.5100000002</v>
      </c>
      <c r="I191" s="34">
        <f t="shared" si="18"/>
        <v>1877551.5799999989</v>
      </c>
      <c r="J191" s="34">
        <f t="shared" si="18"/>
        <v>6987004.5199999977</v>
      </c>
      <c r="K191" s="34">
        <f t="shared" si="18"/>
        <v>3435911.4300000016</v>
      </c>
      <c r="L191" s="34">
        <f t="shared" si="18"/>
        <v>31059613.00999999</v>
      </c>
      <c r="M191" s="34">
        <f t="shared" si="18"/>
        <v>1836495.4600000011</v>
      </c>
      <c r="N191" s="34">
        <f t="shared" si="18"/>
        <v>5316776.9999999981</v>
      </c>
      <c r="O191" s="34">
        <f t="shared" si="18"/>
        <v>2889286.67</v>
      </c>
      <c r="P191" s="34">
        <f t="shared" si="18"/>
        <v>12503127.050000001</v>
      </c>
      <c r="Q191" s="34">
        <f t="shared" si="18"/>
        <v>2816987.96</v>
      </c>
      <c r="R191" s="34">
        <f t="shared" si="18"/>
        <v>4146842.0700000003</v>
      </c>
      <c r="S191" s="34">
        <f t="shared" si="18"/>
        <v>141378.16</v>
      </c>
      <c r="T191" s="34">
        <f t="shared" si="18"/>
        <v>16514030.309999999</v>
      </c>
      <c r="U191" s="34">
        <f t="shared" si="18"/>
        <v>18437743.950000007</v>
      </c>
      <c r="V191" s="34">
        <f t="shared" si="18"/>
        <v>2956651.88</v>
      </c>
      <c r="W191" s="34">
        <f t="shared" si="18"/>
        <v>8054827.2499999981</v>
      </c>
      <c r="X191" s="34">
        <f t="shared" si="18"/>
        <v>13981333.919999998</v>
      </c>
      <c r="Y191" s="34">
        <f t="shared" si="18"/>
        <v>4940081.78</v>
      </c>
      <c r="Z191" s="34">
        <f t="shared" si="18"/>
        <v>661337.30999999982</v>
      </c>
      <c r="AA191" s="34">
        <f t="shared" si="18"/>
        <v>3726126.0399999996</v>
      </c>
      <c r="AB191" s="34">
        <f t="shared" si="18"/>
        <v>2106249.6100000003</v>
      </c>
      <c r="AC191" s="34">
        <f t="shared" si="18"/>
        <v>10227051.749999996</v>
      </c>
      <c r="AD191" s="34">
        <f t="shared" si="18"/>
        <v>643968.15999999992</v>
      </c>
      <c r="AE191" s="34">
        <f t="shared" si="18"/>
        <v>567866.17000000039</v>
      </c>
    </row>
    <row r="192" spans="1:31" s="17" customFormat="1" ht="7.5" customHeight="1">
      <c r="A192" s="61"/>
      <c r="D192" s="4"/>
      <c r="E192" s="31"/>
      <c r="F192" s="31"/>
      <c r="G192" s="32"/>
      <c r="H192" s="32"/>
      <c r="I192" s="32"/>
      <c r="J192" s="32"/>
      <c r="K192" s="32"/>
      <c r="L192" s="32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2"/>
      <c r="AE192" s="32"/>
    </row>
    <row r="193" spans="1:31" ht="18.75" customHeight="1">
      <c r="A193" s="60">
        <v>35</v>
      </c>
      <c r="D193" s="78" t="s">
        <v>79</v>
      </c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  <c r="R193" s="78"/>
      <c r="S193" s="78"/>
      <c r="T193" s="78"/>
      <c r="U193" s="78"/>
      <c r="V193" s="78"/>
      <c r="W193" s="78"/>
      <c r="X193" s="78"/>
      <c r="Y193" s="78"/>
      <c r="Z193" s="78"/>
      <c r="AA193" s="78"/>
      <c r="AB193" s="78"/>
      <c r="AC193" s="78"/>
      <c r="AD193" s="78"/>
      <c r="AE193" s="78"/>
    </row>
    <row r="194" spans="1:31">
      <c r="D194" s="35" t="s">
        <v>80</v>
      </c>
      <c r="E194" s="36">
        <f>SUM(F194:AE194)</f>
        <v>159885350.62</v>
      </c>
      <c r="F194" s="3">
        <v>2520017</v>
      </c>
      <c r="G194" s="3">
        <v>1793423</v>
      </c>
      <c r="H194" s="3">
        <v>1049820</v>
      </c>
      <c r="I194" s="3">
        <v>776849</v>
      </c>
      <c r="J194" s="3">
        <v>5580118</v>
      </c>
      <c r="K194" s="3">
        <v>3381519</v>
      </c>
      <c r="L194" s="3">
        <v>28360465.620000001</v>
      </c>
      <c r="M194" s="3">
        <v>2130919</v>
      </c>
      <c r="N194" s="3">
        <v>5753765</v>
      </c>
      <c r="O194" s="3">
        <v>2870529</v>
      </c>
      <c r="P194" s="3">
        <v>15108850</v>
      </c>
      <c r="Q194" s="26">
        <v>2572042</v>
      </c>
      <c r="R194" s="3">
        <v>2720783</v>
      </c>
      <c r="S194" s="3">
        <v>415000</v>
      </c>
      <c r="T194" s="3">
        <v>9841172</v>
      </c>
      <c r="U194" s="26">
        <v>17592163</v>
      </c>
      <c r="V194" s="3">
        <v>6736167</v>
      </c>
      <c r="W194" s="3">
        <v>5519503</v>
      </c>
      <c r="X194" s="3">
        <v>20645999</v>
      </c>
      <c r="Y194" s="3">
        <v>4431337</v>
      </c>
      <c r="Z194" s="3">
        <v>500523</v>
      </c>
      <c r="AA194" s="26">
        <v>2634629</v>
      </c>
      <c r="AB194" s="3">
        <v>4956375</v>
      </c>
      <c r="AC194" s="26">
        <v>11185868</v>
      </c>
      <c r="AD194" s="3">
        <v>519015</v>
      </c>
      <c r="AE194" s="3">
        <v>288500</v>
      </c>
    </row>
    <row r="195" spans="1:31">
      <c r="D195" s="35" t="s">
        <v>81</v>
      </c>
      <c r="E195" s="36">
        <f t="shared" ref="E195:E201" si="19">SUM(F195:AE195)</f>
        <v>-14197141</v>
      </c>
      <c r="F195" s="3">
        <v>-15000</v>
      </c>
      <c r="G195" s="3">
        <v>-977273</v>
      </c>
      <c r="H195" s="3">
        <v>-275000</v>
      </c>
      <c r="I195" s="3">
        <v>-17430</v>
      </c>
      <c r="J195" s="3">
        <v>-41358</v>
      </c>
      <c r="K195" s="3">
        <v>0</v>
      </c>
      <c r="L195" s="3">
        <v>-130500</v>
      </c>
      <c r="M195" s="3">
        <v>-760636</v>
      </c>
      <c r="N195" s="3">
        <v>-69972</v>
      </c>
      <c r="O195" s="3">
        <v>-235000</v>
      </c>
      <c r="P195" s="3">
        <v>-2807215</v>
      </c>
      <c r="Q195" s="26">
        <v>-434782</v>
      </c>
      <c r="R195" s="3">
        <v>-35000</v>
      </c>
      <c r="S195" s="3">
        <v>-135000</v>
      </c>
      <c r="T195" s="3">
        <v>-80000</v>
      </c>
      <c r="U195" s="26">
        <v>-153513</v>
      </c>
      <c r="V195" s="3">
        <v>-3012437</v>
      </c>
      <c r="W195" s="3">
        <v>-111623</v>
      </c>
      <c r="X195" s="3">
        <v>-3076760</v>
      </c>
      <c r="Y195" s="3">
        <v>-618656</v>
      </c>
      <c r="Z195" s="3">
        <v>0</v>
      </c>
      <c r="AA195" s="26">
        <v>-24500</v>
      </c>
      <c r="AB195" s="3">
        <v>-1074328</v>
      </c>
      <c r="AC195" s="26">
        <v>0</v>
      </c>
      <c r="AD195" s="3">
        <v>-103658</v>
      </c>
      <c r="AE195" s="3">
        <v>-7500</v>
      </c>
    </row>
    <row r="196" spans="1:31">
      <c r="D196" s="35" t="s">
        <v>82</v>
      </c>
      <c r="E196" s="36">
        <f t="shared" si="19"/>
        <v>5666128</v>
      </c>
      <c r="F196" s="3">
        <v>125000</v>
      </c>
      <c r="G196" s="3">
        <v>100397</v>
      </c>
      <c r="H196" s="3">
        <v>0</v>
      </c>
      <c r="I196" s="3">
        <v>125000</v>
      </c>
      <c r="J196" s="3">
        <v>125000</v>
      </c>
      <c r="K196" s="3">
        <v>125000</v>
      </c>
      <c r="L196" s="3">
        <v>850814</v>
      </c>
      <c r="M196" s="3">
        <v>125000</v>
      </c>
      <c r="N196" s="3">
        <v>75000</v>
      </c>
      <c r="O196" s="3">
        <v>125000</v>
      </c>
      <c r="P196" s="3">
        <v>467284</v>
      </c>
      <c r="Q196" s="26">
        <v>125000</v>
      </c>
      <c r="R196" s="3">
        <v>291289</v>
      </c>
      <c r="S196" s="3">
        <v>0</v>
      </c>
      <c r="T196" s="3">
        <v>295235</v>
      </c>
      <c r="U196" s="26">
        <v>514033</v>
      </c>
      <c r="V196" s="3">
        <v>204825</v>
      </c>
      <c r="W196" s="3">
        <v>165585</v>
      </c>
      <c r="X196" s="3">
        <v>619380</v>
      </c>
      <c r="Y196" s="3">
        <v>125000</v>
      </c>
      <c r="Z196" s="3">
        <v>125000</v>
      </c>
      <c r="AA196" s="26">
        <v>125000</v>
      </c>
      <c r="AB196" s="3">
        <v>246709</v>
      </c>
      <c r="AC196" s="26">
        <v>335576</v>
      </c>
      <c r="AD196" s="3">
        <v>125001</v>
      </c>
      <c r="AE196" s="3">
        <v>125000</v>
      </c>
    </row>
    <row r="197" spans="1:31">
      <c r="D197" s="35" t="s">
        <v>83</v>
      </c>
      <c r="E197" s="36">
        <f t="shared" si="19"/>
        <v>85495</v>
      </c>
      <c r="F197" s="3">
        <v>15000</v>
      </c>
      <c r="G197" s="3">
        <v>0</v>
      </c>
      <c r="H197" s="3">
        <v>175000</v>
      </c>
      <c r="I197" s="3">
        <v>0</v>
      </c>
      <c r="J197" s="3">
        <v>32500</v>
      </c>
      <c r="K197" s="3">
        <v>0</v>
      </c>
      <c r="L197" s="3">
        <v>-3915</v>
      </c>
      <c r="M197" s="3">
        <v>5250</v>
      </c>
      <c r="N197" s="3">
        <v>0</v>
      </c>
      <c r="O197" s="3">
        <v>0</v>
      </c>
      <c r="P197" s="3">
        <v>-98235</v>
      </c>
      <c r="Q197" s="26">
        <v>0</v>
      </c>
      <c r="R197" s="3">
        <v>-41289</v>
      </c>
      <c r="S197" s="3">
        <v>135000</v>
      </c>
      <c r="T197" s="3">
        <v>-2400</v>
      </c>
      <c r="U197" s="26">
        <v>9127</v>
      </c>
      <c r="V197" s="3">
        <v>45175</v>
      </c>
      <c r="W197" s="3">
        <v>0</v>
      </c>
      <c r="X197" s="3">
        <v>-108913</v>
      </c>
      <c r="Y197" s="3">
        <v>125000</v>
      </c>
      <c r="Z197" s="3">
        <v>0</v>
      </c>
      <c r="AA197" s="26">
        <v>12500</v>
      </c>
      <c r="AB197" s="3">
        <v>3291</v>
      </c>
      <c r="AC197" s="26">
        <v>-225096</v>
      </c>
      <c r="AD197" s="3">
        <v>0</v>
      </c>
      <c r="AE197" s="3">
        <v>7500</v>
      </c>
    </row>
    <row r="198" spans="1:31">
      <c r="D198" s="35" t="s">
        <v>84</v>
      </c>
      <c r="E198" s="36">
        <f t="shared" si="19"/>
        <v>-14809103</v>
      </c>
      <c r="F198" s="3">
        <v>0</v>
      </c>
      <c r="G198" s="3">
        <v>0</v>
      </c>
      <c r="H198" s="3">
        <v>-3781</v>
      </c>
      <c r="I198" s="3">
        <v>0</v>
      </c>
      <c r="J198" s="3">
        <v>-165213</v>
      </c>
      <c r="K198" s="3">
        <v>0</v>
      </c>
      <c r="L198" s="3">
        <v>-2725773</v>
      </c>
      <c r="M198" s="3">
        <v>-147002</v>
      </c>
      <c r="N198" s="3">
        <v>0</v>
      </c>
      <c r="O198" s="3">
        <v>-153154</v>
      </c>
      <c r="P198" s="3">
        <v>0</v>
      </c>
      <c r="Q198" s="26">
        <v>-330304</v>
      </c>
      <c r="R198" s="3">
        <v>0</v>
      </c>
      <c r="S198" s="3">
        <v>-4874</v>
      </c>
      <c r="T198" s="3">
        <v>-2936417</v>
      </c>
      <c r="U198" s="26">
        <v>-2426816</v>
      </c>
      <c r="V198" s="3">
        <v>0</v>
      </c>
      <c r="W198" s="3">
        <v>0</v>
      </c>
      <c r="X198" s="3">
        <v>-5876914</v>
      </c>
      <c r="Y198" s="3">
        <v>0</v>
      </c>
      <c r="Z198" s="3">
        <v>0</v>
      </c>
      <c r="AA198" s="26">
        <v>0</v>
      </c>
      <c r="AB198" s="3">
        <v>0</v>
      </c>
      <c r="AC198" s="26">
        <v>-904</v>
      </c>
      <c r="AD198" s="3">
        <v>0</v>
      </c>
      <c r="AE198" s="3">
        <v>-37951</v>
      </c>
    </row>
    <row r="199" spans="1:31" ht="7.5" customHeight="1">
      <c r="D199" s="35"/>
      <c r="E199" s="36"/>
      <c r="F199" s="3"/>
      <c r="M199" s="3"/>
      <c r="N199" s="3"/>
      <c r="O199" s="3"/>
      <c r="P199" s="3"/>
      <c r="Q199" s="26"/>
      <c r="R199" s="3"/>
      <c r="S199" s="3"/>
      <c r="T199" s="3"/>
      <c r="U199" s="26"/>
      <c r="V199" s="3"/>
      <c r="W199" s="3"/>
      <c r="X199" s="3"/>
      <c r="Y199" s="3"/>
      <c r="Z199" s="3"/>
      <c r="AA199" s="26"/>
      <c r="AB199" s="3"/>
      <c r="AC199" s="26"/>
    </row>
    <row r="200" spans="1:31">
      <c r="A200" s="60">
        <v>37</v>
      </c>
      <c r="D200" s="63" t="s">
        <v>398</v>
      </c>
      <c r="E200" s="64">
        <f t="shared" si="19"/>
        <v>130950848.62</v>
      </c>
      <c r="F200" s="3">
        <f>SUM(F194:F195)</f>
        <v>2505017</v>
      </c>
      <c r="G200" s="3">
        <f t="shared" ref="G200:AD200" si="20">SUM(G194:G195)</f>
        <v>816150</v>
      </c>
      <c r="H200" s="3">
        <f>SUM(H194:H195)+H198</f>
        <v>771039</v>
      </c>
      <c r="I200" s="3">
        <f t="shared" si="20"/>
        <v>759419</v>
      </c>
      <c r="J200" s="3">
        <f>SUM(J194:J195)+J198</f>
        <v>5373547</v>
      </c>
      <c r="K200" s="3">
        <f t="shared" si="20"/>
        <v>3381519</v>
      </c>
      <c r="L200" s="3">
        <f>SUM(L194:L195)+L198</f>
        <v>25504192.620000001</v>
      </c>
      <c r="M200" s="3">
        <f>SUM(M194:M195)+M198</f>
        <v>1223281</v>
      </c>
      <c r="N200" s="3">
        <f t="shared" si="20"/>
        <v>5683793</v>
      </c>
      <c r="O200" s="3">
        <f>SUM(O194:O195)-81412</f>
        <v>2554117</v>
      </c>
      <c r="P200" s="3">
        <f t="shared" si="20"/>
        <v>12301635</v>
      </c>
      <c r="Q200" s="3">
        <f>SUM(Q194:Q195)+Q198</f>
        <v>1806956</v>
      </c>
      <c r="R200" s="3">
        <f t="shared" si="20"/>
        <v>2685783</v>
      </c>
      <c r="S200" s="3">
        <f>SUM(S194:S195)+S198</f>
        <v>275126</v>
      </c>
      <c r="T200" s="3">
        <f>SUM(T194:T195)+T198</f>
        <v>6824755</v>
      </c>
      <c r="U200" s="3">
        <f>SUM(U194:U195)+U198</f>
        <v>15011834</v>
      </c>
      <c r="V200" s="3">
        <f t="shared" si="20"/>
        <v>3723730</v>
      </c>
      <c r="W200" s="3">
        <f t="shared" si="20"/>
        <v>5407880</v>
      </c>
      <c r="X200" s="3">
        <f>SUM(X194:X195)+X198</f>
        <v>11692325</v>
      </c>
      <c r="Y200" s="3">
        <f t="shared" si="20"/>
        <v>3812681</v>
      </c>
      <c r="Z200" s="3">
        <f t="shared" si="20"/>
        <v>500523</v>
      </c>
      <c r="AA200" s="3">
        <f t="shared" si="20"/>
        <v>2610129</v>
      </c>
      <c r="AB200" s="3">
        <f t="shared" si="20"/>
        <v>3882047</v>
      </c>
      <c r="AC200" s="3">
        <f>SUM(AC194:AC195)+AC198</f>
        <v>11184964</v>
      </c>
      <c r="AD200" s="3">
        <f t="shared" si="20"/>
        <v>415357</v>
      </c>
      <c r="AE200" s="3">
        <f>SUM(AE194:AE195)+AE198</f>
        <v>243049</v>
      </c>
    </row>
    <row r="201" spans="1:31">
      <c r="A201" s="60">
        <v>38</v>
      </c>
      <c r="D201" s="63" t="s">
        <v>399</v>
      </c>
      <c r="E201" s="64">
        <f t="shared" si="19"/>
        <v>5679881</v>
      </c>
      <c r="F201" s="3">
        <f>SUM(F196:F197)</f>
        <v>140000</v>
      </c>
      <c r="G201" s="3">
        <f t="shared" ref="G201:AE201" si="21">SUM(G196:G197)</f>
        <v>100397</v>
      </c>
      <c r="H201" s="3">
        <f t="shared" si="21"/>
        <v>175000</v>
      </c>
      <c r="I201" s="3">
        <f t="shared" si="21"/>
        <v>125000</v>
      </c>
      <c r="J201" s="3">
        <f t="shared" si="21"/>
        <v>157500</v>
      </c>
      <c r="K201" s="3">
        <f t="shared" si="21"/>
        <v>125000</v>
      </c>
      <c r="L201" s="3">
        <f t="shared" si="21"/>
        <v>846899</v>
      </c>
      <c r="M201" s="3">
        <f t="shared" si="21"/>
        <v>130250</v>
      </c>
      <c r="N201" s="3">
        <f t="shared" si="21"/>
        <v>75000</v>
      </c>
      <c r="O201" s="3">
        <f>SUM(O196:O197)-71742</f>
        <v>53258</v>
      </c>
      <c r="P201" s="3">
        <f t="shared" si="21"/>
        <v>369049</v>
      </c>
      <c r="Q201" s="3">
        <f t="shared" si="21"/>
        <v>125000</v>
      </c>
      <c r="R201" s="3">
        <f t="shared" si="21"/>
        <v>250000</v>
      </c>
      <c r="S201" s="3">
        <f t="shared" si="21"/>
        <v>135000</v>
      </c>
      <c r="T201" s="3">
        <f t="shared" si="21"/>
        <v>292835</v>
      </c>
      <c r="U201" s="3">
        <f t="shared" si="21"/>
        <v>523160</v>
      </c>
      <c r="V201" s="3">
        <f t="shared" si="21"/>
        <v>250000</v>
      </c>
      <c r="W201" s="3">
        <f t="shared" si="21"/>
        <v>165585</v>
      </c>
      <c r="X201" s="3">
        <f t="shared" si="21"/>
        <v>510467</v>
      </c>
      <c r="Y201" s="3">
        <f t="shared" si="21"/>
        <v>250000</v>
      </c>
      <c r="Z201" s="3">
        <f t="shared" si="21"/>
        <v>125000</v>
      </c>
      <c r="AA201" s="3">
        <f t="shared" si="21"/>
        <v>137500</v>
      </c>
      <c r="AB201" s="3">
        <f t="shared" si="21"/>
        <v>250000</v>
      </c>
      <c r="AC201" s="3">
        <f t="shared" si="21"/>
        <v>110480</v>
      </c>
      <c r="AD201" s="3">
        <f t="shared" si="21"/>
        <v>125001</v>
      </c>
      <c r="AE201" s="3">
        <f t="shared" si="21"/>
        <v>132500</v>
      </c>
    </row>
    <row r="202" spans="1:31" ht="37.5" customHeight="1">
      <c r="A202" s="60">
        <v>39</v>
      </c>
      <c r="D202" s="37" t="s">
        <v>395</v>
      </c>
      <c r="E202" s="38">
        <f>SUM(F202:AE202)</f>
        <v>136630729.62</v>
      </c>
      <c r="F202" s="38">
        <f>SUM(F194:F198)</f>
        <v>2645017</v>
      </c>
      <c r="G202" s="39">
        <f t="shared" ref="G202:AE202" si="22">SUM(G194:G198)</f>
        <v>916547</v>
      </c>
      <c r="H202" s="39">
        <f t="shared" si="22"/>
        <v>946039</v>
      </c>
      <c r="I202" s="39">
        <f t="shared" si="22"/>
        <v>884419</v>
      </c>
      <c r="J202" s="39">
        <f>IF(SUM(J194:J198)&gt;0,SUM(J194:J198),0)</f>
        <v>5531047</v>
      </c>
      <c r="K202" s="39">
        <f t="shared" si="22"/>
        <v>3506519</v>
      </c>
      <c r="L202" s="39">
        <f t="shared" si="22"/>
        <v>26351091.620000001</v>
      </c>
      <c r="M202" s="38">
        <f t="shared" si="22"/>
        <v>1353531</v>
      </c>
      <c r="N202" s="38">
        <f t="shared" si="22"/>
        <v>5758793</v>
      </c>
      <c r="O202" s="38">
        <f t="shared" si="22"/>
        <v>2607375</v>
      </c>
      <c r="P202" s="38">
        <f t="shared" si="22"/>
        <v>12670684</v>
      </c>
      <c r="Q202" s="38">
        <f t="shared" si="22"/>
        <v>1931956</v>
      </c>
      <c r="R202" s="38">
        <f t="shared" si="22"/>
        <v>2935783</v>
      </c>
      <c r="S202" s="38">
        <f t="shared" si="22"/>
        <v>410126</v>
      </c>
      <c r="T202" s="38">
        <f t="shared" si="22"/>
        <v>7117590</v>
      </c>
      <c r="U202" s="38">
        <f t="shared" si="22"/>
        <v>15534994</v>
      </c>
      <c r="V202" s="38">
        <f t="shared" si="22"/>
        <v>3973730</v>
      </c>
      <c r="W202" s="38">
        <f t="shared" si="22"/>
        <v>5573465</v>
      </c>
      <c r="X202" s="38">
        <f t="shared" si="22"/>
        <v>12202792</v>
      </c>
      <c r="Y202" s="38">
        <f t="shared" si="22"/>
        <v>4062681</v>
      </c>
      <c r="Z202" s="38">
        <f t="shared" si="22"/>
        <v>625523</v>
      </c>
      <c r="AA202" s="38">
        <f t="shared" si="22"/>
        <v>2747629</v>
      </c>
      <c r="AB202" s="38">
        <f t="shared" si="22"/>
        <v>4132047</v>
      </c>
      <c r="AC202" s="38">
        <f t="shared" si="22"/>
        <v>11295444</v>
      </c>
      <c r="AD202" s="39">
        <f t="shared" si="22"/>
        <v>540358</v>
      </c>
      <c r="AE202" s="39">
        <f t="shared" si="22"/>
        <v>375549</v>
      </c>
    </row>
    <row r="203" spans="1:31" s="41" customFormat="1" ht="7.5" customHeight="1">
      <c r="A203" s="62"/>
      <c r="D203" s="65"/>
      <c r="E203" s="66"/>
      <c r="F203" s="66"/>
      <c r="G203" s="67"/>
      <c r="H203" s="67"/>
      <c r="I203" s="67"/>
      <c r="J203" s="67"/>
      <c r="K203" s="67"/>
      <c r="L203" s="67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  <c r="AA203" s="66"/>
      <c r="AB203" s="66"/>
      <c r="AC203" s="66"/>
      <c r="AD203" s="67"/>
      <c r="AE203" s="67"/>
    </row>
    <row r="204" spans="1:31" s="41" customFormat="1">
      <c r="A204" s="62">
        <v>41</v>
      </c>
      <c r="D204" s="63" t="s">
        <v>400</v>
      </c>
      <c r="E204" s="64">
        <f t="shared" ref="E204:E205" si="23">SUM(F204:AE204)</f>
        <v>126599224.66</v>
      </c>
      <c r="F204" s="71">
        <v>2154944.64</v>
      </c>
      <c r="G204" s="71">
        <v>816150</v>
      </c>
      <c r="H204" s="71">
        <v>771039</v>
      </c>
      <c r="I204" s="71">
        <v>759419</v>
      </c>
      <c r="J204" s="71">
        <v>5373547</v>
      </c>
      <c r="K204" s="71">
        <v>3381519</v>
      </c>
      <c r="L204" s="71">
        <v>25504192.620000001</v>
      </c>
      <c r="M204" s="71">
        <v>1223281</v>
      </c>
      <c r="N204" s="71">
        <v>5316777</v>
      </c>
      <c r="O204" s="71">
        <v>2554117</v>
      </c>
      <c r="P204" s="71">
        <v>12301635</v>
      </c>
      <c r="Q204" s="71">
        <v>1806956</v>
      </c>
      <c r="R204" s="71">
        <v>2685783</v>
      </c>
      <c r="S204" s="71">
        <v>141378.16</v>
      </c>
      <c r="T204" s="71">
        <v>6824755</v>
      </c>
      <c r="U204" s="71">
        <v>15011834</v>
      </c>
      <c r="V204" s="71">
        <v>2956651.88</v>
      </c>
      <c r="W204" s="71">
        <v>5407880</v>
      </c>
      <c r="X204" s="71">
        <v>11692325</v>
      </c>
      <c r="Y204" s="71">
        <v>3812681</v>
      </c>
      <c r="Z204" s="71">
        <v>500523</v>
      </c>
      <c r="AA204" s="71">
        <v>2610129</v>
      </c>
      <c r="AB204" s="71">
        <v>2106249.6100000003</v>
      </c>
      <c r="AC204" s="71">
        <v>10227051.75</v>
      </c>
      <c r="AD204" s="71">
        <v>415357</v>
      </c>
      <c r="AE204" s="71">
        <v>243049</v>
      </c>
    </row>
    <row r="205" spans="1:31" s="41" customFormat="1">
      <c r="A205" s="62">
        <v>42</v>
      </c>
      <c r="D205" s="63" t="s">
        <v>401</v>
      </c>
      <c r="E205" s="64">
        <f t="shared" si="23"/>
        <v>4481236.5000000019</v>
      </c>
      <c r="F205" s="71">
        <v>0</v>
      </c>
      <c r="G205" s="71">
        <v>100397</v>
      </c>
      <c r="H205" s="71">
        <v>175000</v>
      </c>
      <c r="I205" s="71">
        <v>125000</v>
      </c>
      <c r="J205" s="71">
        <v>157500</v>
      </c>
      <c r="K205" s="71">
        <v>54392.429999999993</v>
      </c>
      <c r="L205" s="71">
        <v>846899</v>
      </c>
      <c r="M205" s="71">
        <v>130250</v>
      </c>
      <c r="N205" s="71">
        <v>0</v>
      </c>
      <c r="O205" s="71">
        <v>53258</v>
      </c>
      <c r="P205" s="71">
        <v>201492.07000000216</v>
      </c>
      <c r="Q205" s="71">
        <v>125000</v>
      </c>
      <c r="R205" s="71">
        <v>250000</v>
      </c>
      <c r="S205" s="71">
        <v>0</v>
      </c>
      <c r="T205" s="71">
        <v>292835</v>
      </c>
      <c r="U205" s="71">
        <v>523160</v>
      </c>
      <c r="V205" s="71">
        <v>0</v>
      </c>
      <c r="W205" s="71">
        <v>165585</v>
      </c>
      <c r="X205" s="71">
        <v>510467</v>
      </c>
      <c r="Y205" s="71">
        <v>250000</v>
      </c>
      <c r="Z205" s="71">
        <v>125000</v>
      </c>
      <c r="AA205" s="71">
        <v>137500</v>
      </c>
      <c r="AB205" s="71">
        <v>0</v>
      </c>
      <c r="AC205" s="71">
        <v>0</v>
      </c>
      <c r="AD205" s="71">
        <v>125001</v>
      </c>
      <c r="AE205" s="71">
        <v>132500</v>
      </c>
    </row>
    <row r="206" spans="1:31" s="41" customFormat="1" ht="45" customHeight="1" thickBot="1">
      <c r="A206" s="62">
        <v>43</v>
      </c>
      <c r="D206" s="37" t="s">
        <v>402</v>
      </c>
      <c r="E206" s="40">
        <f>SUM(F206:AE206)</f>
        <v>131080461.14</v>
      </c>
      <c r="F206" s="40">
        <f t="shared" ref="F206:AE206" si="24">IF(SUM(F189,F202)&gt;F13,F191,F202)</f>
        <v>2154944.6400000006</v>
      </c>
      <c r="G206" s="40">
        <f t="shared" si="24"/>
        <v>916547</v>
      </c>
      <c r="H206" s="40">
        <f t="shared" si="24"/>
        <v>946039</v>
      </c>
      <c r="I206" s="40">
        <f t="shared" si="24"/>
        <v>884419</v>
      </c>
      <c r="J206" s="40">
        <f t="shared" si="24"/>
        <v>5531047</v>
      </c>
      <c r="K206" s="40">
        <f t="shared" si="24"/>
        <v>3435911.4300000016</v>
      </c>
      <c r="L206" s="40">
        <f t="shared" si="24"/>
        <v>26351091.620000001</v>
      </c>
      <c r="M206" s="40">
        <f t="shared" si="24"/>
        <v>1353531</v>
      </c>
      <c r="N206" s="40">
        <f t="shared" si="24"/>
        <v>5316776.9999999981</v>
      </c>
      <c r="O206" s="40">
        <f t="shared" si="24"/>
        <v>2607375</v>
      </c>
      <c r="P206" s="40">
        <f t="shared" si="24"/>
        <v>12503127.050000001</v>
      </c>
      <c r="Q206" s="40">
        <f t="shared" si="24"/>
        <v>1931956</v>
      </c>
      <c r="R206" s="40">
        <f t="shared" si="24"/>
        <v>2935783</v>
      </c>
      <c r="S206" s="40">
        <f t="shared" si="24"/>
        <v>141378.16</v>
      </c>
      <c r="T206" s="40">
        <f t="shared" si="24"/>
        <v>7117590</v>
      </c>
      <c r="U206" s="40">
        <f t="shared" si="24"/>
        <v>15534994</v>
      </c>
      <c r="V206" s="40">
        <f t="shared" si="24"/>
        <v>2956651.88</v>
      </c>
      <c r="W206" s="40">
        <f t="shared" si="24"/>
        <v>5573465</v>
      </c>
      <c r="X206" s="40">
        <f t="shared" si="24"/>
        <v>12202792</v>
      </c>
      <c r="Y206" s="40">
        <f t="shared" si="24"/>
        <v>4062681</v>
      </c>
      <c r="Z206" s="40">
        <f t="shared" si="24"/>
        <v>625523</v>
      </c>
      <c r="AA206" s="40">
        <f t="shared" si="24"/>
        <v>2747629</v>
      </c>
      <c r="AB206" s="40">
        <f t="shared" si="24"/>
        <v>2106249.6100000003</v>
      </c>
      <c r="AC206" s="40">
        <f t="shared" si="24"/>
        <v>10227051.749999996</v>
      </c>
      <c r="AD206" s="40">
        <f t="shared" si="24"/>
        <v>540358</v>
      </c>
      <c r="AE206" s="40">
        <f t="shared" si="24"/>
        <v>375549</v>
      </c>
    </row>
    <row r="207" spans="1:31" s="68" customFormat="1" ht="12" thickTop="1">
      <c r="A207" s="62">
        <v>44</v>
      </c>
      <c r="D207" s="69" t="s">
        <v>405</v>
      </c>
      <c r="E207" s="70"/>
      <c r="F207" s="70">
        <f>IF(((F191-F202)-(F191-F206))&lt;0,((F191-F202)-(F191-F206))-(F191-F202),((F191-F202)-(F191-F206)))</f>
        <v>0</v>
      </c>
      <c r="G207" s="70">
        <f t="shared" ref="G207:AE207" si="25">IF(((G191-G202)-(G191-G206))&lt;0,((G191-G202)-(G191-G206))-(G191-G202),((G191-G202)-(G191-G206)))</f>
        <v>0</v>
      </c>
      <c r="H207" s="70">
        <f t="shared" si="25"/>
        <v>0</v>
      </c>
      <c r="I207" s="70">
        <f t="shared" si="25"/>
        <v>0</v>
      </c>
      <c r="J207" s="70">
        <f t="shared" si="25"/>
        <v>0</v>
      </c>
      <c r="K207" s="70">
        <f t="shared" si="25"/>
        <v>0</v>
      </c>
      <c r="L207" s="70">
        <f t="shared" si="25"/>
        <v>0</v>
      </c>
      <c r="M207" s="70">
        <f t="shared" si="25"/>
        <v>0</v>
      </c>
      <c r="N207" s="70">
        <f t="shared" si="25"/>
        <v>0</v>
      </c>
      <c r="O207" s="70">
        <f t="shared" si="25"/>
        <v>0</v>
      </c>
      <c r="P207" s="70">
        <f t="shared" si="25"/>
        <v>0</v>
      </c>
      <c r="Q207" s="70">
        <f t="shared" si="25"/>
        <v>0</v>
      </c>
      <c r="R207" s="70">
        <f t="shared" si="25"/>
        <v>0</v>
      </c>
      <c r="S207" s="70">
        <f t="shared" si="25"/>
        <v>0</v>
      </c>
      <c r="T207" s="70">
        <f t="shared" si="25"/>
        <v>0</v>
      </c>
      <c r="U207" s="70">
        <f t="shared" si="25"/>
        <v>0</v>
      </c>
      <c r="V207" s="70">
        <f t="shared" si="25"/>
        <v>0</v>
      </c>
      <c r="W207" s="70">
        <f t="shared" si="25"/>
        <v>0</v>
      </c>
      <c r="X207" s="70">
        <f t="shared" si="25"/>
        <v>0</v>
      </c>
      <c r="Y207" s="70">
        <f t="shared" si="25"/>
        <v>0</v>
      </c>
      <c r="Z207" s="70">
        <f t="shared" si="25"/>
        <v>0</v>
      </c>
      <c r="AA207" s="70">
        <f t="shared" si="25"/>
        <v>0</v>
      </c>
      <c r="AB207" s="70">
        <f t="shared" si="25"/>
        <v>0</v>
      </c>
      <c r="AC207" s="70">
        <f t="shared" si="25"/>
        <v>0</v>
      </c>
      <c r="AD207" s="70">
        <f t="shared" si="25"/>
        <v>0</v>
      </c>
      <c r="AE207" s="70">
        <f t="shared" si="25"/>
        <v>0</v>
      </c>
    </row>
    <row r="208" spans="1:31" s="41" customFormat="1" ht="7.5" customHeight="1">
      <c r="A208" s="62"/>
      <c r="D208" s="42"/>
      <c r="E208" s="31"/>
      <c r="F208" s="31"/>
      <c r="G208" s="32"/>
      <c r="H208" s="32"/>
      <c r="I208" s="32"/>
      <c r="J208" s="32"/>
      <c r="K208" s="32"/>
      <c r="L208" s="32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2"/>
      <c r="AE208" s="32"/>
    </row>
    <row r="209" spans="1:31" ht="25.5" customHeight="1" thickBot="1">
      <c r="D209" s="43" t="s">
        <v>85</v>
      </c>
      <c r="E209" s="44">
        <f>SUM(F209:AE209)</f>
        <v>208498711.99000001</v>
      </c>
      <c r="F209" s="44">
        <f>SUM(F188+F20+F206)</f>
        <v>3605054.7800000003</v>
      </c>
      <c r="G209" s="44">
        <f t="shared" ref="G209:AE209" si="26">SUM(G188+G20+G206)</f>
        <v>1252494.3699999999</v>
      </c>
      <c r="H209" s="44">
        <f t="shared" si="26"/>
        <v>1242167.71</v>
      </c>
      <c r="I209" s="44">
        <f t="shared" si="26"/>
        <v>1814357.7899999998</v>
      </c>
      <c r="J209" s="44">
        <f t="shared" si="26"/>
        <v>7372870.0700000003</v>
      </c>
      <c r="K209" s="44">
        <f t="shared" si="26"/>
        <v>4344399.080000001</v>
      </c>
      <c r="L209" s="44">
        <f t="shared" si="26"/>
        <v>41324872.850000001</v>
      </c>
      <c r="M209" s="44">
        <f t="shared" si="26"/>
        <v>2996262.1</v>
      </c>
      <c r="N209" s="44">
        <f t="shared" si="26"/>
        <v>8757445.5099999979</v>
      </c>
      <c r="O209" s="44">
        <f t="shared" si="26"/>
        <v>3612748.91</v>
      </c>
      <c r="P209" s="44">
        <f t="shared" si="26"/>
        <v>20358704.93</v>
      </c>
      <c r="Q209" s="44">
        <f t="shared" si="26"/>
        <v>2555714.5200000005</v>
      </c>
      <c r="R209" s="44">
        <f t="shared" si="26"/>
        <v>5517720</v>
      </c>
      <c r="S209" s="44">
        <f t="shared" si="26"/>
        <v>175785.14</v>
      </c>
      <c r="T209" s="44">
        <f t="shared" si="26"/>
        <v>9961523.9400000013</v>
      </c>
      <c r="U209" s="44">
        <f t="shared" si="26"/>
        <v>38229143.460000001</v>
      </c>
      <c r="V209" s="44">
        <f t="shared" si="26"/>
        <v>3288865.75</v>
      </c>
      <c r="W209" s="44">
        <f t="shared" si="26"/>
        <v>7956031.0500000007</v>
      </c>
      <c r="X209" s="44">
        <f t="shared" si="26"/>
        <v>14486727.870000001</v>
      </c>
      <c r="Y209" s="44">
        <f t="shared" si="26"/>
        <v>5458805.0199999996</v>
      </c>
      <c r="Z209" s="44">
        <f t="shared" si="26"/>
        <v>872059.03</v>
      </c>
      <c r="AA209" s="44">
        <f t="shared" si="26"/>
        <v>3906696.3200000003</v>
      </c>
      <c r="AB209" s="44">
        <f t="shared" si="26"/>
        <v>3432144.93</v>
      </c>
      <c r="AC209" s="44">
        <f t="shared" si="26"/>
        <v>14332863.449999996</v>
      </c>
      <c r="AD209" s="44">
        <f t="shared" si="26"/>
        <v>854867.13</v>
      </c>
      <c r="AE209" s="44">
        <f t="shared" si="26"/>
        <v>788386.28</v>
      </c>
    </row>
    <row r="210" spans="1:31" ht="7.5" customHeight="1" thickTop="1">
      <c r="D210" s="5"/>
    </row>
    <row r="211" spans="1:31" ht="13.5" thickBot="1">
      <c r="A211" s="60">
        <v>45</v>
      </c>
      <c r="D211" s="45" t="s">
        <v>403</v>
      </c>
      <c r="E211" s="46">
        <f>SUM(F211:AE211)</f>
        <v>29847770.449999999</v>
      </c>
      <c r="F211" s="46">
        <f t="shared" ref="F211:AE211" si="27">F13-F209</f>
        <v>0</v>
      </c>
      <c r="G211" s="47">
        <f t="shared" si="27"/>
        <v>266753.40000000014</v>
      </c>
      <c r="H211" s="47">
        <f t="shared" si="27"/>
        <v>815704.51000000024</v>
      </c>
      <c r="I211" s="47">
        <f t="shared" si="27"/>
        <v>993132.57999999891</v>
      </c>
      <c r="J211" s="47">
        <f t="shared" si="27"/>
        <v>1455957.5199999977</v>
      </c>
      <c r="K211" s="47">
        <f t="shared" si="27"/>
        <v>0</v>
      </c>
      <c r="L211" s="47">
        <f t="shared" si="27"/>
        <v>4708521.3899999931</v>
      </c>
      <c r="M211" s="46">
        <f t="shared" si="27"/>
        <v>482964.46000000089</v>
      </c>
      <c r="N211" s="46">
        <f t="shared" si="27"/>
        <v>0</v>
      </c>
      <c r="O211" s="46">
        <f t="shared" si="27"/>
        <v>281911.66999999993</v>
      </c>
      <c r="P211" s="46">
        <f t="shared" si="27"/>
        <v>0</v>
      </c>
      <c r="Q211" s="46">
        <f t="shared" si="27"/>
        <v>885031.96</v>
      </c>
      <c r="R211" s="46">
        <f t="shared" si="27"/>
        <v>1211059.0700000003</v>
      </c>
      <c r="S211" s="46">
        <f t="shared" si="27"/>
        <v>0</v>
      </c>
      <c r="T211" s="46">
        <f t="shared" si="27"/>
        <v>9396440.3099999987</v>
      </c>
      <c r="U211" s="46">
        <f t="shared" si="27"/>
        <v>2902749.9500000104</v>
      </c>
      <c r="V211" s="46">
        <f t="shared" si="27"/>
        <v>0</v>
      </c>
      <c r="W211" s="46">
        <f t="shared" si="27"/>
        <v>2481362.2499999981</v>
      </c>
      <c r="X211" s="46">
        <f t="shared" si="27"/>
        <v>1778541.9199999981</v>
      </c>
      <c r="Y211" s="46">
        <f t="shared" si="27"/>
        <v>877400.78000000119</v>
      </c>
      <c r="Z211" s="46">
        <f t="shared" si="27"/>
        <v>35814.309999999823</v>
      </c>
      <c r="AA211" s="46">
        <f t="shared" si="27"/>
        <v>978497.03999999911</v>
      </c>
      <c r="AB211" s="46">
        <f t="shared" si="27"/>
        <v>0</v>
      </c>
      <c r="AC211" s="46">
        <f t="shared" si="27"/>
        <v>0</v>
      </c>
      <c r="AD211" s="47">
        <f t="shared" si="27"/>
        <v>103610.15999999992</v>
      </c>
      <c r="AE211" s="47">
        <f t="shared" si="27"/>
        <v>192317.17000000027</v>
      </c>
    </row>
    <row r="212" spans="1:31" ht="21.75" customHeight="1" thickTop="1">
      <c r="A212" s="60">
        <v>46</v>
      </c>
      <c r="D212" s="79" t="s">
        <v>86</v>
      </c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79"/>
      <c r="U212" s="79"/>
      <c r="V212" s="79"/>
      <c r="W212" s="79"/>
      <c r="X212" s="79"/>
      <c r="Y212" s="79"/>
      <c r="Z212" s="79"/>
      <c r="AA212" s="79"/>
      <c r="AB212" s="79"/>
      <c r="AC212" s="79"/>
      <c r="AD212" s="79"/>
      <c r="AE212" s="79"/>
    </row>
    <row r="213" spans="1:31" hidden="1">
      <c r="B213" s="53" t="s">
        <v>376</v>
      </c>
      <c r="C213" s="53" t="s">
        <v>377</v>
      </c>
      <c r="D213" s="58" t="s">
        <v>378</v>
      </c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</row>
    <row r="214" spans="1:31" s="53" customFormat="1" ht="12" hidden="1" outlineLevel="2">
      <c r="A214" s="60"/>
      <c r="B214" s="53" t="s">
        <v>99</v>
      </c>
      <c r="C214" s="53" t="s">
        <v>100</v>
      </c>
      <c r="D214" s="53" t="s">
        <v>153</v>
      </c>
      <c r="E214" s="54">
        <f t="shared" ref="E214:E277" si="28">SUM(F214:AE214)</f>
        <v>0</v>
      </c>
      <c r="F214" s="54">
        <v>0</v>
      </c>
      <c r="G214" s="54">
        <v>0</v>
      </c>
      <c r="H214" s="54">
        <v>0</v>
      </c>
      <c r="I214" s="54">
        <v>0</v>
      </c>
      <c r="J214" s="54">
        <v>0</v>
      </c>
      <c r="K214" s="54">
        <v>0</v>
      </c>
      <c r="L214" s="54">
        <v>0</v>
      </c>
      <c r="M214" s="54">
        <v>0</v>
      </c>
      <c r="N214" s="54">
        <v>0</v>
      </c>
      <c r="O214" s="54">
        <v>0</v>
      </c>
      <c r="P214" s="54">
        <v>0</v>
      </c>
      <c r="Q214" s="54">
        <v>0</v>
      </c>
      <c r="R214" s="54">
        <v>0</v>
      </c>
      <c r="S214" s="54">
        <v>0</v>
      </c>
      <c r="T214" s="54">
        <v>0</v>
      </c>
      <c r="U214" s="54">
        <v>0</v>
      </c>
      <c r="V214" s="54">
        <v>0</v>
      </c>
      <c r="W214" s="54">
        <v>0</v>
      </c>
      <c r="X214" s="54">
        <v>0</v>
      </c>
      <c r="Y214" s="54">
        <v>0</v>
      </c>
      <c r="Z214" s="54">
        <v>0</v>
      </c>
      <c r="AA214" s="54">
        <v>0</v>
      </c>
      <c r="AB214" s="54">
        <v>0</v>
      </c>
      <c r="AC214" s="54">
        <v>0</v>
      </c>
      <c r="AD214" s="54">
        <v>0</v>
      </c>
      <c r="AE214" s="54">
        <v>0</v>
      </c>
    </row>
    <row r="215" spans="1:31" s="53" customFormat="1" ht="12" hidden="1" outlineLevel="2">
      <c r="A215" s="60"/>
      <c r="B215" s="53" t="s">
        <v>99</v>
      </c>
      <c r="C215" s="53" t="s">
        <v>101</v>
      </c>
      <c r="D215" s="53" t="s">
        <v>154</v>
      </c>
      <c r="E215" s="54">
        <f t="shared" si="28"/>
        <v>25163.53</v>
      </c>
      <c r="F215" s="54">
        <v>0</v>
      </c>
      <c r="G215" s="54">
        <v>25163.53</v>
      </c>
      <c r="H215" s="54">
        <v>0</v>
      </c>
      <c r="I215" s="54">
        <v>0</v>
      </c>
      <c r="J215" s="54">
        <v>0</v>
      </c>
      <c r="K215" s="54">
        <v>0</v>
      </c>
      <c r="L215" s="54">
        <v>0</v>
      </c>
      <c r="M215" s="54">
        <v>0</v>
      </c>
      <c r="N215" s="54">
        <v>0</v>
      </c>
      <c r="O215" s="54">
        <v>0</v>
      </c>
      <c r="P215" s="54">
        <v>0</v>
      </c>
      <c r="Q215" s="54">
        <v>0</v>
      </c>
      <c r="R215" s="54">
        <v>0</v>
      </c>
      <c r="S215" s="54">
        <v>0</v>
      </c>
      <c r="T215" s="54">
        <v>0</v>
      </c>
      <c r="U215" s="54">
        <v>0</v>
      </c>
      <c r="V215" s="54">
        <v>0</v>
      </c>
      <c r="W215" s="54">
        <v>0</v>
      </c>
      <c r="X215" s="54">
        <v>0</v>
      </c>
      <c r="Y215" s="54">
        <v>0</v>
      </c>
      <c r="Z215" s="54">
        <v>0</v>
      </c>
      <c r="AA215" s="54">
        <v>0</v>
      </c>
      <c r="AB215" s="54">
        <v>0</v>
      </c>
      <c r="AC215" s="54">
        <v>0</v>
      </c>
      <c r="AD215" s="54">
        <v>0</v>
      </c>
      <c r="AE215" s="54">
        <v>0</v>
      </c>
    </row>
    <row r="216" spans="1:31" s="53" customFormat="1" ht="12" hidden="1" outlineLevel="2">
      <c r="A216" s="60"/>
      <c r="B216" s="53" t="s">
        <v>99</v>
      </c>
      <c r="C216" s="53" t="s">
        <v>102</v>
      </c>
      <c r="D216" s="53" t="s">
        <v>155</v>
      </c>
      <c r="E216" s="54">
        <f t="shared" si="28"/>
        <v>74161.73</v>
      </c>
      <c r="F216" s="54">
        <v>0</v>
      </c>
      <c r="G216" s="54">
        <v>0</v>
      </c>
      <c r="H216" s="54">
        <v>74161.73</v>
      </c>
      <c r="I216" s="54">
        <v>0</v>
      </c>
      <c r="J216" s="54">
        <v>0</v>
      </c>
      <c r="K216" s="54">
        <v>0</v>
      </c>
      <c r="L216" s="54">
        <v>0</v>
      </c>
      <c r="M216" s="54">
        <v>0</v>
      </c>
      <c r="N216" s="54">
        <v>0</v>
      </c>
      <c r="O216" s="54">
        <v>0</v>
      </c>
      <c r="P216" s="54">
        <v>0</v>
      </c>
      <c r="Q216" s="54">
        <v>0</v>
      </c>
      <c r="R216" s="54">
        <v>0</v>
      </c>
      <c r="S216" s="54">
        <v>0</v>
      </c>
      <c r="T216" s="54">
        <v>0</v>
      </c>
      <c r="U216" s="54">
        <v>0</v>
      </c>
      <c r="V216" s="54">
        <v>0</v>
      </c>
      <c r="W216" s="54">
        <v>0</v>
      </c>
      <c r="X216" s="54">
        <v>0</v>
      </c>
      <c r="Y216" s="54">
        <v>0</v>
      </c>
      <c r="Z216" s="54">
        <v>0</v>
      </c>
      <c r="AA216" s="54">
        <v>0</v>
      </c>
      <c r="AB216" s="54">
        <v>0</v>
      </c>
      <c r="AC216" s="54">
        <v>0</v>
      </c>
      <c r="AD216" s="54">
        <v>0</v>
      </c>
      <c r="AE216" s="54">
        <v>0</v>
      </c>
    </row>
    <row r="217" spans="1:31" s="53" customFormat="1" ht="12" hidden="1" outlineLevel="2">
      <c r="A217" s="60"/>
      <c r="B217" s="53" t="s">
        <v>99</v>
      </c>
      <c r="C217" s="53" t="s">
        <v>103</v>
      </c>
      <c r="D217" s="53" t="s">
        <v>156</v>
      </c>
      <c r="E217" s="54">
        <f t="shared" si="28"/>
        <v>45996.709999999992</v>
      </c>
      <c r="F217" s="54">
        <v>0</v>
      </c>
      <c r="G217" s="54">
        <v>0</v>
      </c>
      <c r="H217" s="54">
        <v>45996.709999999992</v>
      </c>
      <c r="I217" s="54">
        <v>0</v>
      </c>
      <c r="J217" s="54">
        <v>0</v>
      </c>
      <c r="K217" s="54">
        <v>0</v>
      </c>
      <c r="L217" s="54">
        <v>0</v>
      </c>
      <c r="M217" s="54">
        <v>0</v>
      </c>
      <c r="N217" s="54">
        <v>0</v>
      </c>
      <c r="O217" s="54">
        <v>0</v>
      </c>
      <c r="P217" s="54">
        <v>0</v>
      </c>
      <c r="Q217" s="54">
        <v>0</v>
      </c>
      <c r="R217" s="54">
        <v>0</v>
      </c>
      <c r="S217" s="54">
        <v>0</v>
      </c>
      <c r="T217" s="54">
        <v>0</v>
      </c>
      <c r="U217" s="54">
        <v>0</v>
      </c>
      <c r="V217" s="54">
        <v>0</v>
      </c>
      <c r="W217" s="54">
        <v>0</v>
      </c>
      <c r="X217" s="54">
        <v>0</v>
      </c>
      <c r="Y217" s="54">
        <v>0</v>
      </c>
      <c r="Z217" s="54">
        <v>0</v>
      </c>
      <c r="AA217" s="54">
        <v>0</v>
      </c>
      <c r="AB217" s="54">
        <v>0</v>
      </c>
      <c r="AC217" s="54">
        <v>0</v>
      </c>
      <c r="AD217" s="54">
        <v>0</v>
      </c>
      <c r="AE217" s="54">
        <v>0</v>
      </c>
    </row>
    <row r="218" spans="1:31" s="53" customFormat="1" ht="12" hidden="1" outlineLevel="2">
      <c r="A218" s="60"/>
      <c r="B218" s="53" t="s">
        <v>99</v>
      </c>
      <c r="C218" s="53" t="s">
        <v>104</v>
      </c>
      <c r="D218" s="53" t="s">
        <v>157</v>
      </c>
      <c r="E218" s="54">
        <f t="shared" si="28"/>
        <v>170149.8</v>
      </c>
      <c r="F218" s="54">
        <v>0</v>
      </c>
      <c r="G218" s="54">
        <v>0</v>
      </c>
      <c r="H218" s="54">
        <v>0</v>
      </c>
      <c r="I218" s="54">
        <v>170149.8</v>
      </c>
      <c r="J218" s="54">
        <v>0</v>
      </c>
      <c r="K218" s="54">
        <v>0</v>
      </c>
      <c r="L218" s="54">
        <v>0</v>
      </c>
      <c r="M218" s="54">
        <v>0</v>
      </c>
      <c r="N218" s="54">
        <v>0</v>
      </c>
      <c r="O218" s="54">
        <v>0</v>
      </c>
      <c r="P218" s="54">
        <v>0</v>
      </c>
      <c r="Q218" s="54">
        <v>0</v>
      </c>
      <c r="R218" s="54">
        <v>0</v>
      </c>
      <c r="S218" s="54">
        <v>0</v>
      </c>
      <c r="T218" s="54">
        <v>0</v>
      </c>
      <c r="U218" s="54">
        <v>0</v>
      </c>
      <c r="V218" s="54">
        <v>0</v>
      </c>
      <c r="W218" s="54">
        <v>0</v>
      </c>
      <c r="X218" s="54">
        <v>0</v>
      </c>
      <c r="Y218" s="54">
        <v>0</v>
      </c>
      <c r="Z218" s="54">
        <v>0</v>
      </c>
      <c r="AA218" s="54">
        <v>0</v>
      </c>
      <c r="AB218" s="54">
        <v>0</v>
      </c>
      <c r="AC218" s="54">
        <v>0</v>
      </c>
      <c r="AD218" s="54">
        <v>0</v>
      </c>
      <c r="AE218" s="54">
        <v>0</v>
      </c>
    </row>
    <row r="219" spans="1:31" s="53" customFormat="1" ht="12" hidden="1" outlineLevel="2">
      <c r="A219" s="60"/>
      <c r="B219" s="53" t="s">
        <v>99</v>
      </c>
      <c r="C219" s="53" t="s">
        <v>105</v>
      </c>
      <c r="D219" s="53" t="s">
        <v>158</v>
      </c>
      <c r="E219" s="54">
        <f t="shared" si="28"/>
        <v>297375.68</v>
      </c>
      <c r="F219" s="54">
        <v>0</v>
      </c>
      <c r="G219" s="54">
        <v>0</v>
      </c>
      <c r="H219" s="54">
        <v>0</v>
      </c>
      <c r="I219" s="54">
        <v>0</v>
      </c>
      <c r="J219" s="54">
        <v>297375.68</v>
      </c>
      <c r="K219" s="54">
        <v>0</v>
      </c>
      <c r="L219" s="54">
        <v>0</v>
      </c>
      <c r="M219" s="54">
        <v>0</v>
      </c>
      <c r="N219" s="54">
        <v>0</v>
      </c>
      <c r="O219" s="54">
        <v>0</v>
      </c>
      <c r="P219" s="54">
        <v>0</v>
      </c>
      <c r="Q219" s="54">
        <v>0</v>
      </c>
      <c r="R219" s="54">
        <v>0</v>
      </c>
      <c r="S219" s="54">
        <v>0</v>
      </c>
      <c r="T219" s="54">
        <v>0</v>
      </c>
      <c r="U219" s="54">
        <v>0</v>
      </c>
      <c r="V219" s="54">
        <v>0</v>
      </c>
      <c r="W219" s="54">
        <v>0</v>
      </c>
      <c r="X219" s="54">
        <v>0</v>
      </c>
      <c r="Y219" s="54">
        <v>0</v>
      </c>
      <c r="Z219" s="54">
        <v>0</v>
      </c>
      <c r="AA219" s="54">
        <v>0</v>
      </c>
      <c r="AB219" s="54">
        <v>0</v>
      </c>
      <c r="AC219" s="54">
        <v>0</v>
      </c>
      <c r="AD219" s="54">
        <v>0</v>
      </c>
      <c r="AE219" s="54">
        <v>0</v>
      </c>
    </row>
    <row r="220" spans="1:31" s="53" customFormat="1" ht="12" hidden="1" outlineLevel="2">
      <c r="A220" s="60"/>
      <c r="B220" s="53" t="s">
        <v>99</v>
      </c>
      <c r="C220" s="53" t="s">
        <v>106</v>
      </c>
      <c r="D220" s="53" t="s">
        <v>159</v>
      </c>
      <c r="E220" s="54">
        <f t="shared" si="28"/>
        <v>0</v>
      </c>
      <c r="F220" s="54">
        <v>0</v>
      </c>
      <c r="G220" s="54">
        <v>0</v>
      </c>
      <c r="H220" s="54">
        <v>0</v>
      </c>
      <c r="I220" s="54">
        <v>0</v>
      </c>
      <c r="J220" s="54">
        <v>0</v>
      </c>
      <c r="K220" s="54">
        <v>0</v>
      </c>
      <c r="L220" s="54">
        <v>0</v>
      </c>
      <c r="M220" s="54">
        <v>0</v>
      </c>
      <c r="N220" s="54">
        <v>0</v>
      </c>
      <c r="O220" s="54">
        <v>0</v>
      </c>
      <c r="P220" s="54">
        <v>0</v>
      </c>
      <c r="Q220" s="54">
        <v>0</v>
      </c>
      <c r="R220" s="54">
        <v>0</v>
      </c>
      <c r="S220" s="54">
        <v>0</v>
      </c>
      <c r="T220" s="54">
        <v>0</v>
      </c>
      <c r="U220" s="54">
        <v>0</v>
      </c>
      <c r="V220" s="54">
        <v>0</v>
      </c>
      <c r="W220" s="54">
        <v>0</v>
      </c>
      <c r="X220" s="54">
        <v>0</v>
      </c>
      <c r="Y220" s="54">
        <v>0</v>
      </c>
      <c r="Z220" s="54">
        <v>0</v>
      </c>
      <c r="AA220" s="54">
        <v>0</v>
      </c>
      <c r="AB220" s="54">
        <v>0</v>
      </c>
      <c r="AC220" s="54">
        <v>0</v>
      </c>
      <c r="AD220" s="54">
        <v>0</v>
      </c>
      <c r="AE220" s="54">
        <v>0</v>
      </c>
    </row>
    <row r="221" spans="1:31" s="53" customFormat="1" ht="12" hidden="1" outlineLevel="2">
      <c r="A221" s="60"/>
      <c r="B221" s="53" t="s">
        <v>99</v>
      </c>
      <c r="C221" s="53" t="s">
        <v>107</v>
      </c>
      <c r="D221" s="53" t="s">
        <v>160</v>
      </c>
      <c r="E221" s="54">
        <f t="shared" si="28"/>
        <v>298737.14000000007</v>
      </c>
      <c r="F221" s="54">
        <v>0</v>
      </c>
      <c r="G221" s="54">
        <v>0</v>
      </c>
      <c r="H221" s="54">
        <v>0</v>
      </c>
      <c r="I221" s="54">
        <v>0</v>
      </c>
      <c r="J221" s="54">
        <v>0</v>
      </c>
      <c r="K221" s="54">
        <v>0</v>
      </c>
      <c r="L221" s="54">
        <v>297766.81000000006</v>
      </c>
      <c r="M221" s="54">
        <v>0</v>
      </c>
      <c r="N221" s="54">
        <v>0</v>
      </c>
      <c r="O221" s="54">
        <v>0</v>
      </c>
      <c r="P221" s="54">
        <v>0</v>
      </c>
      <c r="Q221" s="54">
        <v>0</v>
      </c>
      <c r="R221" s="54">
        <v>0</v>
      </c>
      <c r="S221" s="54">
        <v>0</v>
      </c>
      <c r="T221" s="54">
        <v>0</v>
      </c>
      <c r="U221" s="54">
        <v>0</v>
      </c>
      <c r="V221" s="54">
        <v>0</v>
      </c>
      <c r="W221" s="54">
        <v>0</v>
      </c>
      <c r="X221" s="54">
        <v>0</v>
      </c>
      <c r="Y221" s="54">
        <v>970.32999999999993</v>
      </c>
      <c r="Z221" s="54">
        <v>0</v>
      </c>
      <c r="AA221" s="54">
        <v>0</v>
      </c>
      <c r="AB221" s="54">
        <v>0</v>
      </c>
      <c r="AC221" s="54">
        <v>0</v>
      </c>
      <c r="AD221" s="54">
        <v>0</v>
      </c>
      <c r="AE221" s="54">
        <v>0</v>
      </c>
    </row>
    <row r="222" spans="1:31" s="53" customFormat="1" ht="12" hidden="1" outlineLevel="2">
      <c r="A222" s="60"/>
      <c r="B222" s="53" t="s">
        <v>99</v>
      </c>
      <c r="C222" s="53" t="s">
        <v>161</v>
      </c>
      <c r="D222" s="53" t="s">
        <v>162</v>
      </c>
      <c r="E222" s="54">
        <f t="shared" si="28"/>
        <v>81.75</v>
      </c>
      <c r="F222" s="54">
        <v>0</v>
      </c>
      <c r="G222" s="54">
        <v>0</v>
      </c>
      <c r="H222" s="54">
        <v>0</v>
      </c>
      <c r="I222" s="54">
        <v>0</v>
      </c>
      <c r="J222" s="54">
        <v>0</v>
      </c>
      <c r="K222" s="54">
        <v>0</v>
      </c>
      <c r="L222" s="54">
        <v>81.75</v>
      </c>
      <c r="M222" s="54">
        <v>0</v>
      </c>
      <c r="N222" s="54">
        <v>0</v>
      </c>
      <c r="O222" s="54">
        <v>0</v>
      </c>
      <c r="P222" s="54">
        <v>0</v>
      </c>
      <c r="Q222" s="54">
        <v>0</v>
      </c>
      <c r="R222" s="54">
        <v>0</v>
      </c>
      <c r="S222" s="54">
        <v>0</v>
      </c>
      <c r="T222" s="54">
        <v>0</v>
      </c>
      <c r="U222" s="54">
        <v>0</v>
      </c>
      <c r="V222" s="54">
        <v>0</v>
      </c>
      <c r="W222" s="54">
        <v>0</v>
      </c>
      <c r="X222" s="54">
        <v>0</v>
      </c>
      <c r="Y222" s="54">
        <v>0</v>
      </c>
      <c r="Z222" s="54">
        <v>0</v>
      </c>
      <c r="AA222" s="54">
        <v>0</v>
      </c>
      <c r="AB222" s="54">
        <v>0</v>
      </c>
      <c r="AC222" s="54">
        <v>0</v>
      </c>
      <c r="AD222" s="54">
        <v>0</v>
      </c>
      <c r="AE222" s="54">
        <v>0</v>
      </c>
    </row>
    <row r="223" spans="1:31" s="53" customFormat="1" ht="12" hidden="1" outlineLevel="2">
      <c r="A223" s="60"/>
      <c r="B223" s="53" t="s">
        <v>99</v>
      </c>
      <c r="C223" s="53" t="s">
        <v>108</v>
      </c>
      <c r="D223" s="53" t="s">
        <v>163</v>
      </c>
      <c r="E223" s="54">
        <f t="shared" si="28"/>
        <v>217704.68</v>
      </c>
      <c r="F223" s="54">
        <v>0</v>
      </c>
      <c r="G223" s="54">
        <v>0</v>
      </c>
      <c r="H223" s="54">
        <v>0</v>
      </c>
      <c r="I223" s="54">
        <v>0</v>
      </c>
      <c r="J223" s="54">
        <v>0</v>
      </c>
      <c r="K223" s="54">
        <v>0</v>
      </c>
      <c r="L223" s="54">
        <v>0</v>
      </c>
      <c r="M223" s="54">
        <v>217704.68</v>
      </c>
      <c r="N223" s="54">
        <v>0</v>
      </c>
      <c r="O223" s="54">
        <v>0</v>
      </c>
      <c r="P223" s="54">
        <v>0</v>
      </c>
      <c r="Q223" s="54">
        <v>0</v>
      </c>
      <c r="R223" s="54">
        <v>0</v>
      </c>
      <c r="S223" s="54">
        <v>0</v>
      </c>
      <c r="T223" s="54">
        <v>0</v>
      </c>
      <c r="U223" s="54">
        <v>0</v>
      </c>
      <c r="V223" s="54">
        <v>0</v>
      </c>
      <c r="W223" s="54">
        <v>0</v>
      </c>
      <c r="X223" s="54">
        <v>0</v>
      </c>
      <c r="Y223" s="54">
        <v>0</v>
      </c>
      <c r="Z223" s="54">
        <v>0</v>
      </c>
      <c r="AA223" s="54">
        <v>0</v>
      </c>
      <c r="AB223" s="54">
        <v>0</v>
      </c>
      <c r="AC223" s="54">
        <v>0</v>
      </c>
      <c r="AD223" s="54">
        <v>0</v>
      </c>
      <c r="AE223" s="54">
        <v>0</v>
      </c>
    </row>
    <row r="224" spans="1:31" s="53" customFormat="1" ht="12" hidden="1" outlineLevel="2">
      <c r="A224" s="60"/>
      <c r="B224" s="53" t="s">
        <v>99</v>
      </c>
      <c r="C224" s="53" t="s">
        <v>109</v>
      </c>
      <c r="D224" s="53" t="s">
        <v>164</v>
      </c>
      <c r="E224" s="54">
        <f t="shared" si="28"/>
        <v>34248.28</v>
      </c>
      <c r="F224" s="54">
        <v>0</v>
      </c>
      <c r="G224" s="54">
        <v>0</v>
      </c>
      <c r="H224" s="54">
        <v>0</v>
      </c>
      <c r="I224" s="54">
        <v>0</v>
      </c>
      <c r="J224" s="54">
        <v>0</v>
      </c>
      <c r="K224" s="54">
        <v>0</v>
      </c>
      <c r="L224" s="54">
        <v>0</v>
      </c>
      <c r="M224" s="54">
        <v>0</v>
      </c>
      <c r="N224" s="54">
        <v>0</v>
      </c>
      <c r="O224" s="54">
        <v>34248.28</v>
      </c>
      <c r="P224" s="54">
        <v>0</v>
      </c>
      <c r="Q224" s="54">
        <v>0</v>
      </c>
      <c r="R224" s="54">
        <v>0</v>
      </c>
      <c r="S224" s="54">
        <v>0</v>
      </c>
      <c r="T224" s="54">
        <v>0</v>
      </c>
      <c r="U224" s="54">
        <v>0</v>
      </c>
      <c r="V224" s="54">
        <v>0</v>
      </c>
      <c r="W224" s="54">
        <v>0</v>
      </c>
      <c r="X224" s="54">
        <v>0</v>
      </c>
      <c r="Y224" s="54">
        <v>0</v>
      </c>
      <c r="Z224" s="54">
        <v>0</v>
      </c>
      <c r="AA224" s="54">
        <v>0</v>
      </c>
      <c r="AB224" s="54">
        <v>0</v>
      </c>
      <c r="AC224" s="54">
        <v>0</v>
      </c>
      <c r="AD224" s="54">
        <v>0</v>
      </c>
      <c r="AE224" s="54">
        <v>0</v>
      </c>
    </row>
    <row r="225" spans="1:31" s="53" customFormat="1" ht="12" hidden="1" outlineLevel="2">
      <c r="A225" s="60"/>
      <c r="B225" s="53" t="s">
        <v>99</v>
      </c>
      <c r="C225" s="53" t="s">
        <v>110</v>
      </c>
      <c r="D225" s="53" t="s">
        <v>165</v>
      </c>
      <c r="E225" s="54">
        <f t="shared" si="28"/>
        <v>122775.11</v>
      </c>
      <c r="F225" s="54">
        <v>0</v>
      </c>
      <c r="G225" s="54">
        <v>0</v>
      </c>
      <c r="H225" s="54">
        <v>0</v>
      </c>
      <c r="I225" s="54">
        <v>0</v>
      </c>
      <c r="J225" s="54">
        <v>0</v>
      </c>
      <c r="K225" s="54">
        <v>0</v>
      </c>
      <c r="L225" s="54">
        <v>0</v>
      </c>
      <c r="M225" s="54">
        <v>0</v>
      </c>
      <c r="N225" s="54">
        <v>0</v>
      </c>
      <c r="O225" s="54">
        <v>0</v>
      </c>
      <c r="P225" s="54">
        <v>0</v>
      </c>
      <c r="Q225" s="54">
        <v>122775.11</v>
      </c>
      <c r="R225" s="54">
        <v>0</v>
      </c>
      <c r="S225" s="54">
        <v>0</v>
      </c>
      <c r="T225" s="54">
        <v>0</v>
      </c>
      <c r="U225" s="54">
        <v>0</v>
      </c>
      <c r="V225" s="54">
        <v>0</v>
      </c>
      <c r="W225" s="54">
        <v>0</v>
      </c>
      <c r="X225" s="54">
        <v>0</v>
      </c>
      <c r="Y225" s="54">
        <v>0</v>
      </c>
      <c r="Z225" s="54">
        <v>0</v>
      </c>
      <c r="AA225" s="54">
        <v>0</v>
      </c>
      <c r="AB225" s="54">
        <v>0</v>
      </c>
      <c r="AC225" s="54">
        <v>0</v>
      </c>
      <c r="AD225" s="54">
        <v>0</v>
      </c>
      <c r="AE225" s="54">
        <v>0</v>
      </c>
    </row>
    <row r="226" spans="1:31" s="53" customFormat="1" ht="12" hidden="1" outlineLevel="2">
      <c r="A226" s="60"/>
      <c r="B226" s="53" t="s">
        <v>99</v>
      </c>
      <c r="C226" s="53" t="s">
        <v>111</v>
      </c>
      <c r="D226" s="53" t="s">
        <v>166</v>
      </c>
      <c r="E226" s="54">
        <f t="shared" si="28"/>
        <v>0</v>
      </c>
      <c r="F226" s="54">
        <v>0</v>
      </c>
      <c r="G226" s="54">
        <v>0</v>
      </c>
      <c r="H226" s="54">
        <v>0</v>
      </c>
      <c r="I226" s="54">
        <v>0</v>
      </c>
      <c r="J226" s="54">
        <v>0</v>
      </c>
      <c r="K226" s="54">
        <v>0</v>
      </c>
      <c r="L226" s="54">
        <v>0</v>
      </c>
      <c r="M226" s="54">
        <v>0</v>
      </c>
      <c r="N226" s="54">
        <v>0</v>
      </c>
      <c r="O226" s="54">
        <v>0</v>
      </c>
      <c r="P226" s="54">
        <v>0</v>
      </c>
      <c r="Q226" s="54">
        <v>0</v>
      </c>
      <c r="R226" s="54">
        <v>0</v>
      </c>
      <c r="S226" s="54">
        <v>0</v>
      </c>
      <c r="T226" s="54">
        <v>0</v>
      </c>
      <c r="U226" s="54">
        <v>0</v>
      </c>
      <c r="V226" s="54">
        <v>0</v>
      </c>
      <c r="W226" s="54">
        <v>0</v>
      </c>
      <c r="X226" s="54">
        <v>0</v>
      </c>
      <c r="Y226" s="54">
        <v>0</v>
      </c>
      <c r="Z226" s="54">
        <v>0</v>
      </c>
      <c r="AA226" s="54">
        <v>0</v>
      </c>
      <c r="AB226" s="54">
        <v>0</v>
      </c>
      <c r="AC226" s="54">
        <v>0</v>
      </c>
      <c r="AD226" s="54">
        <v>0</v>
      </c>
      <c r="AE226" s="54">
        <v>0</v>
      </c>
    </row>
    <row r="227" spans="1:31" s="53" customFormat="1" ht="12" hidden="1" outlineLevel="2">
      <c r="A227" s="60"/>
      <c r="B227" s="53" t="s">
        <v>99</v>
      </c>
      <c r="C227" s="53" t="s">
        <v>112</v>
      </c>
      <c r="D227" s="53" t="s">
        <v>167</v>
      </c>
      <c r="E227" s="54">
        <f t="shared" si="28"/>
        <v>328726.51</v>
      </c>
      <c r="F227" s="54">
        <v>0</v>
      </c>
      <c r="G227" s="54">
        <v>0</v>
      </c>
      <c r="H227" s="54">
        <v>0</v>
      </c>
      <c r="I227" s="54">
        <v>0</v>
      </c>
      <c r="J227" s="54">
        <v>0</v>
      </c>
      <c r="K227" s="54">
        <v>0</v>
      </c>
      <c r="L227" s="54">
        <v>0</v>
      </c>
      <c r="M227" s="54">
        <v>0</v>
      </c>
      <c r="N227" s="54">
        <v>0</v>
      </c>
      <c r="O227" s="54">
        <v>0</v>
      </c>
      <c r="P227" s="54">
        <v>0</v>
      </c>
      <c r="Q227" s="54">
        <v>0</v>
      </c>
      <c r="R227" s="54">
        <v>328726.51</v>
      </c>
      <c r="S227" s="54">
        <v>0</v>
      </c>
      <c r="T227" s="54">
        <v>0</v>
      </c>
      <c r="U227" s="54">
        <v>0</v>
      </c>
      <c r="V227" s="54">
        <v>0</v>
      </c>
      <c r="W227" s="54">
        <v>0</v>
      </c>
      <c r="X227" s="54">
        <v>0</v>
      </c>
      <c r="Y227" s="54">
        <v>0</v>
      </c>
      <c r="Z227" s="54">
        <v>0</v>
      </c>
      <c r="AA227" s="54">
        <v>0</v>
      </c>
      <c r="AB227" s="54">
        <v>0</v>
      </c>
      <c r="AC227" s="54">
        <v>0</v>
      </c>
      <c r="AD227" s="54">
        <v>0</v>
      </c>
      <c r="AE227" s="54">
        <v>0</v>
      </c>
    </row>
    <row r="228" spans="1:31" s="53" customFormat="1" ht="12" hidden="1" outlineLevel="2">
      <c r="A228" s="60"/>
      <c r="B228" s="53" t="s">
        <v>99</v>
      </c>
      <c r="C228" s="53" t="s">
        <v>168</v>
      </c>
      <c r="D228" s="53" t="s">
        <v>169</v>
      </c>
      <c r="E228" s="54">
        <f t="shared" si="28"/>
        <v>0</v>
      </c>
      <c r="F228" s="54">
        <v>0</v>
      </c>
      <c r="G228" s="54">
        <v>0</v>
      </c>
      <c r="H228" s="54">
        <v>0</v>
      </c>
      <c r="I228" s="54">
        <v>0</v>
      </c>
      <c r="J228" s="54">
        <v>0</v>
      </c>
      <c r="K228" s="54">
        <v>0</v>
      </c>
      <c r="L228" s="54">
        <v>0</v>
      </c>
      <c r="M228" s="54">
        <v>0</v>
      </c>
      <c r="N228" s="54">
        <v>0</v>
      </c>
      <c r="O228" s="54">
        <v>0</v>
      </c>
      <c r="P228" s="54">
        <v>0</v>
      </c>
      <c r="Q228" s="54">
        <v>0</v>
      </c>
      <c r="R228" s="54">
        <v>0</v>
      </c>
      <c r="S228" s="54">
        <v>0</v>
      </c>
      <c r="T228" s="54">
        <v>0</v>
      </c>
      <c r="U228" s="54">
        <v>0</v>
      </c>
      <c r="V228" s="54">
        <v>0</v>
      </c>
      <c r="W228" s="54">
        <v>0</v>
      </c>
      <c r="X228" s="54">
        <v>0</v>
      </c>
      <c r="Y228" s="54">
        <v>0</v>
      </c>
      <c r="Z228" s="54">
        <v>0</v>
      </c>
      <c r="AA228" s="54">
        <v>0</v>
      </c>
      <c r="AB228" s="54">
        <v>0</v>
      </c>
      <c r="AC228" s="54">
        <v>0</v>
      </c>
      <c r="AD228" s="54">
        <v>0</v>
      </c>
      <c r="AE228" s="54">
        <v>0</v>
      </c>
    </row>
    <row r="229" spans="1:31" s="53" customFormat="1" ht="12" hidden="1" outlineLevel="2">
      <c r="A229" s="60"/>
      <c r="B229" s="53" t="s">
        <v>99</v>
      </c>
      <c r="C229" s="53" t="s">
        <v>113</v>
      </c>
      <c r="D229" s="53" t="s">
        <v>170</v>
      </c>
      <c r="E229" s="54">
        <f t="shared" si="28"/>
        <v>1809952.65</v>
      </c>
      <c r="F229" s="54">
        <v>0</v>
      </c>
      <c r="G229" s="54">
        <v>0</v>
      </c>
      <c r="H229" s="54">
        <v>0</v>
      </c>
      <c r="I229" s="54">
        <v>0</v>
      </c>
      <c r="J229" s="54">
        <v>0</v>
      </c>
      <c r="K229" s="54">
        <v>0</v>
      </c>
      <c r="L229" s="54">
        <v>0</v>
      </c>
      <c r="M229" s="54">
        <v>0</v>
      </c>
      <c r="N229" s="54">
        <v>0</v>
      </c>
      <c r="O229" s="54">
        <v>0</v>
      </c>
      <c r="P229" s="54">
        <v>0</v>
      </c>
      <c r="Q229" s="54">
        <v>0</v>
      </c>
      <c r="R229" s="54">
        <v>0</v>
      </c>
      <c r="S229" s="54">
        <v>0</v>
      </c>
      <c r="T229" s="54">
        <v>1809952.65</v>
      </c>
      <c r="U229" s="54">
        <v>0</v>
      </c>
      <c r="V229" s="54">
        <v>0</v>
      </c>
      <c r="W229" s="54">
        <v>0</v>
      </c>
      <c r="X229" s="54">
        <v>0</v>
      </c>
      <c r="Y229" s="54">
        <v>0</v>
      </c>
      <c r="Z229" s="54">
        <v>0</v>
      </c>
      <c r="AA229" s="54">
        <v>0</v>
      </c>
      <c r="AB229" s="54">
        <v>0</v>
      </c>
      <c r="AC229" s="54">
        <v>0</v>
      </c>
      <c r="AD229" s="54">
        <v>0</v>
      </c>
      <c r="AE229" s="54">
        <v>0</v>
      </c>
    </row>
    <row r="230" spans="1:31" s="53" customFormat="1" ht="12" hidden="1" outlineLevel="2">
      <c r="A230" s="60"/>
      <c r="B230" s="53" t="s">
        <v>99</v>
      </c>
      <c r="C230" s="53" t="s">
        <v>114</v>
      </c>
      <c r="D230" s="53" t="s">
        <v>171</v>
      </c>
      <c r="E230" s="54">
        <f t="shared" si="28"/>
        <v>0</v>
      </c>
      <c r="F230" s="54">
        <v>0</v>
      </c>
      <c r="G230" s="54">
        <v>0</v>
      </c>
      <c r="H230" s="54">
        <v>0</v>
      </c>
      <c r="I230" s="54">
        <v>0</v>
      </c>
      <c r="J230" s="54">
        <v>0</v>
      </c>
      <c r="K230" s="54">
        <v>0</v>
      </c>
      <c r="L230" s="54">
        <v>0</v>
      </c>
      <c r="M230" s="54">
        <v>0</v>
      </c>
      <c r="N230" s="54">
        <v>0</v>
      </c>
      <c r="O230" s="54">
        <v>0</v>
      </c>
      <c r="P230" s="54">
        <v>0</v>
      </c>
      <c r="Q230" s="54">
        <v>0</v>
      </c>
      <c r="R230" s="54">
        <v>0</v>
      </c>
      <c r="S230" s="54">
        <v>0</v>
      </c>
      <c r="T230" s="54">
        <v>0</v>
      </c>
      <c r="U230" s="54">
        <v>0</v>
      </c>
      <c r="V230" s="54">
        <v>0</v>
      </c>
      <c r="W230" s="54">
        <v>0</v>
      </c>
      <c r="X230" s="54">
        <v>0</v>
      </c>
      <c r="Y230" s="54">
        <v>0</v>
      </c>
      <c r="Z230" s="54">
        <v>0</v>
      </c>
      <c r="AA230" s="54">
        <v>0</v>
      </c>
      <c r="AB230" s="54">
        <v>0</v>
      </c>
      <c r="AC230" s="54">
        <v>0</v>
      </c>
      <c r="AD230" s="54">
        <v>0</v>
      </c>
      <c r="AE230" s="54">
        <v>0</v>
      </c>
    </row>
    <row r="231" spans="1:31" s="53" customFormat="1" ht="12" hidden="1" outlineLevel="2">
      <c r="A231" s="60"/>
      <c r="B231" s="53" t="s">
        <v>99</v>
      </c>
      <c r="C231" s="53" t="s">
        <v>116</v>
      </c>
      <c r="D231" s="53" t="s">
        <v>173</v>
      </c>
      <c r="E231" s="54">
        <f t="shared" si="28"/>
        <v>0</v>
      </c>
      <c r="F231" s="54">
        <v>0</v>
      </c>
      <c r="G231" s="54">
        <v>0</v>
      </c>
      <c r="H231" s="54">
        <v>0</v>
      </c>
      <c r="I231" s="54">
        <v>0</v>
      </c>
      <c r="J231" s="54">
        <v>0</v>
      </c>
      <c r="K231" s="54">
        <v>0</v>
      </c>
      <c r="L231" s="54">
        <v>0</v>
      </c>
      <c r="M231" s="54">
        <v>0</v>
      </c>
      <c r="N231" s="54">
        <v>0</v>
      </c>
      <c r="O231" s="54">
        <v>0</v>
      </c>
      <c r="P231" s="54">
        <v>0</v>
      </c>
      <c r="Q231" s="54">
        <v>0</v>
      </c>
      <c r="R231" s="54">
        <v>0</v>
      </c>
      <c r="S231" s="54">
        <v>0</v>
      </c>
      <c r="T231" s="54">
        <v>0</v>
      </c>
      <c r="U231" s="54">
        <v>0</v>
      </c>
      <c r="V231" s="54">
        <v>0</v>
      </c>
      <c r="W231" s="54">
        <v>0</v>
      </c>
      <c r="X231" s="54">
        <v>0</v>
      </c>
      <c r="Y231" s="54">
        <v>0</v>
      </c>
      <c r="Z231" s="54">
        <v>0</v>
      </c>
      <c r="AA231" s="54">
        <v>0</v>
      </c>
      <c r="AB231" s="54">
        <v>0</v>
      </c>
      <c r="AC231" s="54">
        <v>0</v>
      </c>
      <c r="AD231" s="54">
        <v>0</v>
      </c>
      <c r="AE231" s="54">
        <v>0</v>
      </c>
    </row>
    <row r="232" spans="1:31" s="53" customFormat="1" ht="12" hidden="1" outlineLevel="2">
      <c r="A232" s="60"/>
      <c r="B232" s="53" t="s">
        <v>99</v>
      </c>
      <c r="C232" s="53" t="s">
        <v>117</v>
      </c>
      <c r="D232" s="53" t="s">
        <v>174</v>
      </c>
      <c r="E232" s="54">
        <f t="shared" si="28"/>
        <v>490994.32</v>
      </c>
      <c r="F232" s="54">
        <v>0</v>
      </c>
      <c r="G232" s="54">
        <v>0</v>
      </c>
      <c r="H232" s="54">
        <v>0</v>
      </c>
      <c r="I232" s="54">
        <v>0</v>
      </c>
      <c r="J232" s="54">
        <v>0</v>
      </c>
      <c r="K232" s="54">
        <v>0</v>
      </c>
      <c r="L232" s="54">
        <v>0</v>
      </c>
      <c r="M232" s="54">
        <v>0</v>
      </c>
      <c r="N232" s="54">
        <v>0</v>
      </c>
      <c r="O232" s="54">
        <v>0</v>
      </c>
      <c r="P232" s="54">
        <v>0</v>
      </c>
      <c r="Q232" s="54">
        <v>0</v>
      </c>
      <c r="R232" s="54">
        <v>0</v>
      </c>
      <c r="S232" s="54">
        <v>0</v>
      </c>
      <c r="T232" s="54">
        <v>0</v>
      </c>
      <c r="U232" s="54">
        <v>0</v>
      </c>
      <c r="V232" s="54">
        <v>0</v>
      </c>
      <c r="W232" s="54">
        <v>490994.32</v>
      </c>
      <c r="X232" s="54">
        <v>0</v>
      </c>
      <c r="Y232" s="54">
        <v>0</v>
      </c>
      <c r="Z232" s="54">
        <v>0</v>
      </c>
      <c r="AA232" s="54">
        <v>0</v>
      </c>
      <c r="AB232" s="54">
        <v>0</v>
      </c>
      <c r="AC232" s="54">
        <v>0</v>
      </c>
      <c r="AD232" s="54">
        <v>0</v>
      </c>
      <c r="AE232" s="54">
        <v>0</v>
      </c>
    </row>
    <row r="233" spans="1:31" s="53" customFormat="1" ht="12" hidden="1" outlineLevel="2">
      <c r="A233" s="60"/>
      <c r="B233" s="53" t="s">
        <v>99</v>
      </c>
      <c r="C233" s="53" t="s">
        <v>118</v>
      </c>
      <c r="D233" s="53" t="s">
        <v>175</v>
      </c>
      <c r="E233" s="54">
        <f t="shared" si="28"/>
        <v>330069.32</v>
      </c>
      <c r="F233" s="54">
        <v>0</v>
      </c>
      <c r="G233" s="54">
        <v>0</v>
      </c>
      <c r="H233" s="54">
        <v>0</v>
      </c>
      <c r="I233" s="54">
        <v>0</v>
      </c>
      <c r="J233" s="54">
        <v>0</v>
      </c>
      <c r="K233" s="54">
        <v>0</v>
      </c>
      <c r="L233" s="54">
        <v>0</v>
      </c>
      <c r="M233" s="54">
        <v>0</v>
      </c>
      <c r="N233" s="54">
        <v>0</v>
      </c>
      <c r="O233" s="54">
        <v>0</v>
      </c>
      <c r="P233" s="54">
        <v>0</v>
      </c>
      <c r="Q233" s="54">
        <v>0</v>
      </c>
      <c r="R233" s="54">
        <v>0</v>
      </c>
      <c r="S233" s="54">
        <v>0</v>
      </c>
      <c r="T233" s="54">
        <v>0</v>
      </c>
      <c r="U233" s="54">
        <v>0</v>
      </c>
      <c r="V233" s="54">
        <v>0</v>
      </c>
      <c r="W233" s="54">
        <v>0</v>
      </c>
      <c r="X233" s="54">
        <v>330069.32</v>
      </c>
      <c r="Y233" s="54">
        <v>0</v>
      </c>
      <c r="Z233" s="54">
        <v>0</v>
      </c>
      <c r="AA233" s="54">
        <v>0</v>
      </c>
      <c r="AB233" s="54">
        <v>0</v>
      </c>
      <c r="AC233" s="54">
        <v>0</v>
      </c>
      <c r="AD233" s="54">
        <v>0</v>
      </c>
      <c r="AE233" s="54">
        <v>0</v>
      </c>
    </row>
    <row r="234" spans="1:31" s="53" customFormat="1" ht="12" hidden="1" outlineLevel="2">
      <c r="A234" s="60"/>
      <c r="B234" s="53" t="s">
        <v>99</v>
      </c>
      <c r="C234" s="53" t="s">
        <v>176</v>
      </c>
      <c r="D234" s="53" t="s">
        <v>177</v>
      </c>
      <c r="E234" s="54">
        <f t="shared" si="28"/>
        <v>13918.77</v>
      </c>
      <c r="F234" s="54">
        <v>0</v>
      </c>
      <c r="G234" s="54">
        <v>0</v>
      </c>
      <c r="H234" s="54">
        <v>0</v>
      </c>
      <c r="I234" s="54">
        <v>0</v>
      </c>
      <c r="J234" s="54">
        <v>0</v>
      </c>
      <c r="K234" s="54">
        <v>0</v>
      </c>
      <c r="L234" s="54">
        <v>0</v>
      </c>
      <c r="M234" s="54">
        <v>0</v>
      </c>
      <c r="N234" s="54">
        <v>0</v>
      </c>
      <c r="O234" s="54">
        <v>0</v>
      </c>
      <c r="P234" s="54">
        <v>0</v>
      </c>
      <c r="Q234" s="54">
        <v>0</v>
      </c>
      <c r="R234" s="54">
        <v>0</v>
      </c>
      <c r="S234" s="54">
        <v>0</v>
      </c>
      <c r="T234" s="54">
        <v>0</v>
      </c>
      <c r="U234" s="54">
        <v>0</v>
      </c>
      <c r="V234" s="54">
        <v>0</v>
      </c>
      <c r="W234" s="54">
        <v>0</v>
      </c>
      <c r="X234" s="54">
        <v>0</v>
      </c>
      <c r="Y234" s="54">
        <v>0</v>
      </c>
      <c r="Z234" s="54">
        <v>13918.77</v>
      </c>
      <c r="AA234" s="54">
        <v>0</v>
      </c>
      <c r="AB234" s="54">
        <v>0</v>
      </c>
      <c r="AC234" s="54">
        <v>0</v>
      </c>
      <c r="AD234" s="54">
        <v>0</v>
      </c>
      <c r="AE234" s="54">
        <v>0</v>
      </c>
    </row>
    <row r="235" spans="1:31" s="53" customFormat="1" ht="12" hidden="1" outlineLevel="2">
      <c r="A235" s="60"/>
      <c r="B235" s="53" t="s">
        <v>99</v>
      </c>
      <c r="C235" s="53" t="s">
        <v>119</v>
      </c>
      <c r="D235" s="53" t="s">
        <v>178</v>
      </c>
      <c r="E235" s="54">
        <f t="shared" si="28"/>
        <v>291323.61</v>
      </c>
      <c r="F235" s="54">
        <v>0</v>
      </c>
      <c r="G235" s="54">
        <v>0</v>
      </c>
      <c r="H235" s="54">
        <v>0</v>
      </c>
      <c r="I235" s="54">
        <v>0</v>
      </c>
      <c r="J235" s="54">
        <v>0</v>
      </c>
      <c r="K235" s="54">
        <v>0</v>
      </c>
      <c r="L235" s="54">
        <v>0</v>
      </c>
      <c r="M235" s="54">
        <v>0</v>
      </c>
      <c r="N235" s="54">
        <v>0</v>
      </c>
      <c r="O235" s="54">
        <v>0</v>
      </c>
      <c r="P235" s="54">
        <v>0</v>
      </c>
      <c r="Q235" s="54">
        <v>0</v>
      </c>
      <c r="R235" s="54">
        <v>0</v>
      </c>
      <c r="S235" s="54">
        <v>0</v>
      </c>
      <c r="T235" s="54">
        <v>0</v>
      </c>
      <c r="U235" s="54">
        <v>0</v>
      </c>
      <c r="V235" s="54">
        <v>0</v>
      </c>
      <c r="W235" s="54">
        <v>0</v>
      </c>
      <c r="X235" s="54">
        <v>0</v>
      </c>
      <c r="Y235" s="54">
        <v>0</v>
      </c>
      <c r="Z235" s="54">
        <v>0</v>
      </c>
      <c r="AA235" s="54">
        <v>291323.61</v>
      </c>
      <c r="AB235" s="54">
        <v>0</v>
      </c>
      <c r="AC235" s="54">
        <v>0</v>
      </c>
      <c r="AD235" s="54">
        <v>0</v>
      </c>
      <c r="AE235" s="54">
        <v>0</v>
      </c>
    </row>
    <row r="236" spans="1:31" s="53" customFormat="1" ht="12" hidden="1" outlineLevel="2">
      <c r="A236" s="60"/>
      <c r="B236" s="53" t="s">
        <v>99</v>
      </c>
      <c r="C236" s="53" t="s">
        <v>179</v>
      </c>
      <c r="D236" s="53" t="s">
        <v>180</v>
      </c>
      <c r="E236" s="54">
        <f t="shared" si="28"/>
        <v>1303.67</v>
      </c>
      <c r="F236" s="54">
        <v>0</v>
      </c>
      <c r="G236" s="54">
        <v>0</v>
      </c>
      <c r="H236" s="54">
        <v>0</v>
      </c>
      <c r="I236" s="54">
        <v>0</v>
      </c>
      <c r="J236" s="54">
        <v>0</v>
      </c>
      <c r="K236" s="54">
        <v>0</v>
      </c>
      <c r="L236" s="54">
        <v>0</v>
      </c>
      <c r="M236" s="54">
        <v>0</v>
      </c>
      <c r="N236" s="54">
        <v>0</v>
      </c>
      <c r="O236" s="54">
        <v>0</v>
      </c>
      <c r="P236" s="54">
        <v>0</v>
      </c>
      <c r="Q236" s="54">
        <v>0</v>
      </c>
      <c r="R236" s="54">
        <v>0</v>
      </c>
      <c r="S236" s="54">
        <v>0</v>
      </c>
      <c r="T236" s="54">
        <v>0</v>
      </c>
      <c r="U236" s="54">
        <v>0</v>
      </c>
      <c r="V236" s="54">
        <v>0</v>
      </c>
      <c r="W236" s="54">
        <v>0</v>
      </c>
      <c r="X236" s="54">
        <v>0</v>
      </c>
      <c r="Y236" s="54">
        <v>0</v>
      </c>
      <c r="Z236" s="54">
        <v>1303.67</v>
      </c>
      <c r="AA236" s="54">
        <v>0</v>
      </c>
      <c r="AB236" s="54">
        <v>0</v>
      </c>
      <c r="AC236" s="54">
        <v>0</v>
      </c>
      <c r="AD236" s="54">
        <v>0</v>
      </c>
      <c r="AE236" s="54">
        <v>0</v>
      </c>
    </row>
    <row r="237" spans="1:31" s="53" customFormat="1" ht="12" hidden="1" outlineLevel="2">
      <c r="A237" s="60"/>
      <c r="B237" s="53" t="s">
        <v>99</v>
      </c>
      <c r="C237" s="53" t="s">
        <v>120</v>
      </c>
      <c r="D237" s="53" t="s">
        <v>181</v>
      </c>
      <c r="E237" s="54">
        <f t="shared" si="28"/>
        <v>0</v>
      </c>
      <c r="F237" s="54">
        <v>0</v>
      </c>
      <c r="G237" s="54">
        <v>0</v>
      </c>
      <c r="H237" s="54">
        <v>0</v>
      </c>
      <c r="I237" s="54">
        <v>0</v>
      </c>
      <c r="J237" s="54">
        <v>0</v>
      </c>
      <c r="K237" s="54">
        <v>0</v>
      </c>
      <c r="L237" s="54">
        <v>0</v>
      </c>
      <c r="M237" s="54">
        <v>0</v>
      </c>
      <c r="N237" s="54">
        <v>0</v>
      </c>
      <c r="O237" s="54">
        <v>0</v>
      </c>
      <c r="P237" s="54">
        <v>0</v>
      </c>
      <c r="Q237" s="54">
        <v>0</v>
      </c>
      <c r="R237" s="54">
        <v>0</v>
      </c>
      <c r="S237" s="54">
        <v>0</v>
      </c>
      <c r="T237" s="54">
        <v>0</v>
      </c>
      <c r="U237" s="54">
        <v>0</v>
      </c>
      <c r="V237" s="54">
        <v>0</v>
      </c>
      <c r="W237" s="54">
        <v>0</v>
      </c>
      <c r="X237" s="54">
        <v>0</v>
      </c>
      <c r="Y237" s="54">
        <v>0</v>
      </c>
      <c r="Z237" s="54">
        <v>0</v>
      </c>
      <c r="AA237" s="54">
        <v>0</v>
      </c>
      <c r="AB237" s="54">
        <v>0</v>
      </c>
      <c r="AC237" s="54">
        <v>0</v>
      </c>
      <c r="AD237" s="54">
        <v>0</v>
      </c>
      <c r="AE237" s="54">
        <v>0</v>
      </c>
    </row>
    <row r="238" spans="1:31" s="53" customFormat="1" ht="12" hidden="1" outlineLevel="2">
      <c r="A238" s="60"/>
      <c r="B238" s="53" t="s">
        <v>99</v>
      </c>
      <c r="C238" s="53" t="s">
        <v>182</v>
      </c>
      <c r="D238" s="53" t="s">
        <v>183</v>
      </c>
      <c r="E238" s="54">
        <f t="shared" si="28"/>
        <v>48636.29</v>
      </c>
      <c r="F238" s="54">
        <v>0</v>
      </c>
      <c r="G238" s="54">
        <v>0</v>
      </c>
      <c r="H238" s="54">
        <v>0</v>
      </c>
      <c r="I238" s="54">
        <v>0</v>
      </c>
      <c r="J238" s="54">
        <v>0</v>
      </c>
      <c r="K238" s="54">
        <v>0</v>
      </c>
      <c r="L238" s="54">
        <v>0</v>
      </c>
      <c r="M238" s="54">
        <v>0</v>
      </c>
      <c r="N238" s="54">
        <v>0</v>
      </c>
      <c r="O238" s="54">
        <v>0</v>
      </c>
      <c r="P238" s="54">
        <v>0</v>
      </c>
      <c r="Q238" s="54">
        <v>0</v>
      </c>
      <c r="R238" s="54">
        <v>0</v>
      </c>
      <c r="S238" s="54">
        <v>0</v>
      </c>
      <c r="T238" s="54">
        <v>0</v>
      </c>
      <c r="U238" s="54">
        <v>0</v>
      </c>
      <c r="V238" s="54">
        <v>0</v>
      </c>
      <c r="W238" s="54">
        <v>0</v>
      </c>
      <c r="X238" s="54">
        <v>0</v>
      </c>
      <c r="Y238" s="54">
        <v>0</v>
      </c>
      <c r="Z238" s="54">
        <v>0</v>
      </c>
      <c r="AA238" s="54">
        <v>0</v>
      </c>
      <c r="AB238" s="54">
        <v>0</v>
      </c>
      <c r="AC238" s="54">
        <v>0</v>
      </c>
      <c r="AD238" s="54">
        <v>48636.29</v>
      </c>
      <c r="AE238" s="54">
        <v>0</v>
      </c>
    </row>
    <row r="239" spans="1:31" s="53" customFormat="1" ht="12" hidden="1" outlineLevel="2">
      <c r="A239" s="60"/>
      <c r="B239" s="53" t="s">
        <v>99</v>
      </c>
      <c r="C239" s="53" t="s">
        <v>184</v>
      </c>
      <c r="D239" s="53" t="s">
        <v>185</v>
      </c>
      <c r="E239" s="54">
        <f t="shared" si="28"/>
        <v>88111.64</v>
      </c>
      <c r="F239" s="54">
        <v>0</v>
      </c>
      <c r="G239" s="54">
        <v>0</v>
      </c>
      <c r="H239" s="54">
        <v>0</v>
      </c>
      <c r="I239" s="54">
        <v>0</v>
      </c>
      <c r="J239" s="54">
        <v>0</v>
      </c>
      <c r="K239" s="54">
        <v>0</v>
      </c>
      <c r="L239" s="54">
        <v>0</v>
      </c>
      <c r="M239" s="54">
        <v>0</v>
      </c>
      <c r="N239" s="54">
        <v>0</v>
      </c>
      <c r="O239" s="54">
        <v>0</v>
      </c>
      <c r="P239" s="54">
        <v>0</v>
      </c>
      <c r="Q239" s="54">
        <v>0</v>
      </c>
      <c r="R239" s="54">
        <v>0</v>
      </c>
      <c r="S239" s="54">
        <v>0</v>
      </c>
      <c r="T239" s="54">
        <v>0</v>
      </c>
      <c r="U239" s="54">
        <v>0</v>
      </c>
      <c r="V239" s="54">
        <v>0</v>
      </c>
      <c r="W239" s="54">
        <v>0</v>
      </c>
      <c r="X239" s="54">
        <v>0</v>
      </c>
      <c r="Y239" s="54">
        <v>0</v>
      </c>
      <c r="Z239" s="54">
        <v>0</v>
      </c>
      <c r="AA239" s="54">
        <v>0</v>
      </c>
      <c r="AB239" s="54">
        <v>0</v>
      </c>
      <c r="AC239" s="54">
        <v>0</v>
      </c>
      <c r="AD239" s="54">
        <v>0</v>
      </c>
      <c r="AE239" s="54">
        <v>88111.64</v>
      </c>
    </row>
    <row r="240" spans="1:31" s="53" customFormat="1" outlineLevel="1" collapsed="1">
      <c r="A240" s="60">
        <v>47</v>
      </c>
      <c r="B240" s="57" t="s">
        <v>379</v>
      </c>
      <c r="D240" s="25" t="s">
        <v>87</v>
      </c>
      <c r="E240" s="54">
        <f t="shared" ref="E240:AE240" si="29">SUBTOTAL(9,E214:E239)</f>
        <v>4689431.1899999995</v>
      </c>
      <c r="F240" s="54">
        <f t="shared" si="29"/>
        <v>0</v>
      </c>
      <c r="G240" s="54">
        <f t="shared" si="29"/>
        <v>25163.53</v>
      </c>
      <c r="H240" s="54">
        <f t="shared" si="29"/>
        <v>120158.43999999999</v>
      </c>
      <c r="I240" s="54">
        <f t="shared" si="29"/>
        <v>170149.8</v>
      </c>
      <c r="J240" s="54">
        <f t="shared" si="29"/>
        <v>297375.68</v>
      </c>
      <c r="K240" s="54">
        <f t="shared" si="29"/>
        <v>0</v>
      </c>
      <c r="L240" s="54">
        <f t="shared" si="29"/>
        <v>297848.56000000006</v>
      </c>
      <c r="M240" s="54">
        <f t="shared" si="29"/>
        <v>217704.68</v>
      </c>
      <c r="N240" s="54">
        <f t="shared" si="29"/>
        <v>0</v>
      </c>
      <c r="O240" s="54">
        <f t="shared" si="29"/>
        <v>34248.28</v>
      </c>
      <c r="P240" s="54">
        <f t="shared" si="29"/>
        <v>0</v>
      </c>
      <c r="Q240" s="54">
        <f t="shared" si="29"/>
        <v>122775.11</v>
      </c>
      <c r="R240" s="54">
        <f t="shared" si="29"/>
        <v>328726.51</v>
      </c>
      <c r="S240" s="54">
        <f t="shared" si="29"/>
        <v>0</v>
      </c>
      <c r="T240" s="54">
        <f t="shared" si="29"/>
        <v>1809952.65</v>
      </c>
      <c r="U240" s="54">
        <f t="shared" si="29"/>
        <v>0</v>
      </c>
      <c r="V240" s="54">
        <f t="shared" si="29"/>
        <v>0</v>
      </c>
      <c r="W240" s="54">
        <f t="shared" si="29"/>
        <v>490994.32</v>
      </c>
      <c r="X240" s="54">
        <f t="shared" si="29"/>
        <v>330069.32</v>
      </c>
      <c r="Y240" s="54">
        <f t="shared" si="29"/>
        <v>970.32999999999993</v>
      </c>
      <c r="Z240" s="54">
        <f t="shared" si="29"/>
        <v>15222.44</v>
      </c>
      <c r="AA240" s="54">
        <f t="shared" si="29"/>
        <v>291323.61</v>
      </c>
      <c r="AB240" s="54">
        <f t="shared" si="29"/>
        <v>0</v>
      </c>
      <c r="AC240" s="54">
        <f t="shared" si="29"/>
        <v>0</v>
      </c>
      <c r="AD240" s="54">
        <f t="shared" si="29"/>
        <v>48636.29</v>
      </c>
      <c r="AE240" s="54">
        <f t="shared" si="29"/>
        <v>88111.64</v>
      </c>
    </row>
    <row r="241" spans="1:31" s="53" customFormat="1" ht="12" hidden="1" outlineLevel="2">
      <c r="A241" s="60"/>
      <c r="B241" s="53" t="s">
        <v>367</v>
      </c>
      <c r="C241" s="53" t="s">
        <v>121</v>
      </c>
      <c r="D241" s="53" t="s">
        <v>122</v>
      </c>
      <c r="E241" s="54">
        <f t="shared" si="28"/>
        <v>2228283.23</v>
      </c>
      <c r="F241" s="54">
        <v>0</v>
      </c>
      <c r="G241" s="54">
        <v>39402.910000000003</v>
      </c>
      <c r="H241" s="54">
        <v>92121.3</v>
      </c>
      <c r="I241" s="54">
        <v>23233.439999999999</v>
      </c>
      <c r="J241" s="54">
        <v>84677.34</v>
      </c>
      <c r="K241" s="54">
        <v>0</v>
      </c>
      <c r="L241" s="54">
        <v>67178.87</v>
      </c>
      <c r="M241" s="54">
        <v>0</v>
      </c>
      <c r="N241" s="54">
        <v>0</v>
      </c>
      <c r="O241" s="54">
        <v>19475.810000000001</v>
      </c>
      <c r="P241" s="54">
        <v>0</v>
      </c>
      <c r="Q241" s="54">
        <v>49703.55</v>
      </c>
      <c r="R241" s="54">
        <v>65714.540000000008</v>
      </c>
      <c r="S241" s="54">
        <v>0</v>
      </c>
      <c r="T241" s="54">
        <v>1195203.6299999999</v>
      </c>
      <c r="U241" s="54">
        <v>0</v>
      </c>
      <c r="V241" s="54">
        <v>0</v>
      </c>
      <c r="W241" s="54">
        <v>177727.22</v>
      </c>
      <c r="X241" s="54">
        <v>214553.74</v>
      </c>
      <c r="Y241" s="54">
        <v>146343.47</v>
      </c>
      <c r="Z241" s="54">
        <v>8176.93</v>
      </c>
      <c r="AA241" s="54">
        <v>44770.479999999996</v>
      </c>
      <c r="AB241" s="54">
        <v>0</v>
      </c>
      <c r="AC241" s="54">
        <v>0</v>
      </c>
      <c r="AD241" s="54">
        <v>0</v>
      </c>
      <c r="AE241" s="54">
        <v>0</v>
      </c>
    </row>
    <row r="242" spans="1:31" s="53" customFormat="1" outlineLevel="1" collapsed="1">
      <c r="A242" s="60">
        <v>48</v>
      </c>
      <c r="B242" s="57" t="s">
        <v>380</v>
      </c>
      <c r="D242" s="25" t="s">
        <v>88</v>
      </c>
      <c r="E242" s="54">
        <f t="shared" ref="E242:AE242" si="30">SUBTOTAL(9,E241:E241)</f>
        <v>2228283.23</v>
      </c>
      <c r="F242" s="54">
        <f t="shared" si="30"/>
        <v>0</v>
      </c>
      <c r="G242" s="54">
        <f t="shared" si="30"/>
        <v>39402.910000000003</v>
      </c>
      <c r="H242" s="54">
        <f t="shared" si="30"/>
        <v>92121.3</v>
      </c>
      <c r="I242" s="54">
        <f t="shared" si="30"/>
        <v>23233.439999999999</v>
      </c>
      <c r="J242" s="54">
        <f t="shared" si="30"/>
        <v>84677.34</v>
      </c>
      <c r="K242" s="54">
        <f t="shared" si="30"/>
        <v>0</v>
      </c>
      <c r="L242" s="54">
        <f t="shared" si="30"/>
        <v>67178.87</v>
      </c>
      <c r="M242" s="54">
        <f t="shared" si="30"/>
        <v>0</v>
      </c>
      <c r="N242" s="54">
        <f t="shared" si="30"/>
        <v>0</v>
      </c>
      <c r="O242" s="54">
        <f t="shared" si="30"/>
        <v>19475.810000000001</v>
      </c>
      <c r="P242" s="54">
        <f t="shared" si="30"/>
        <v>0</v>
      </c>
      <c r="Q242" s="54">
        <f t="shared" si="30"/>
        <v>49703.55</v>
      </c>
      <c r="R242" s="54">
        <f t="shared" si="30"/>
        <v>65714.540000000008</v>
      </c>
      <c r="S242" s="54">
        <f t="shared" si="30"/>
        <v>0</v>
      </c>
      <c r="T242" s="54">
        <f t="shared" si="30"/>
        <v>1195203.6299999999</v>
      </c>
      <c r="U242" s="54">
        <f t="shared" si="30"/>
        <v>0</v>
      </c>
      <c r="V242" s="54">
        <f t="shared" si="30"/>
        <v>0</v>
      </c>
      <c r="W242" s="54">
        <f t="shared" si="30"/>
        <v>177727.22</v>
      </c>
      <c r="X242" s="54">
        <f t="shared" si="30"/>
        <v>214553.74</v>
      </c>
      <c r="Y242" s="54">
        <f t="shared" si="30"/>
        <v>146343.47</v>
      </c>
      <c r="Z242" s="54">
        <f t="shared" si="30"/>
        <v>8176.93</v>
      </c>
      <c r="AA242" s="54">
        <f t="shared" si="30"/>
        <v>44770.479999999996</v>
      </c>
      <c r="AB242" s="54">
        <f t="shared" si="30"/>
        <v>0</v>
      </c>
      <c r="AC242" s="54">
        <f t="shared" si="30"/>
        <v>0</v>
      </c>
      <c r="AD242" s="54">
        <f t="shared" si="30"/>
        <v>0</v>
      </c>
      <c r="AE242" s="54">
        <f t="shared" si="30"/>
        <v>0</v>
      </c>
    </row>
    <row r="243" spans="1:31" s="53" customFormat="1" ht="12" hidden="1" outlineLevel="2">
      <c r="A243" s="60"/>
      <c r="B243" s="53" t="s">
        <v>368</v>
      </c>
      <c r="C243" s="53" t="s">
        <v>125</v>
      </c>
      <c r="D243" s="53" t="s">
        <v>126</v>
      </c>
      <c r="E243" s="54">
        <f t="shared" si="28"/>
        <v>274419.76999999996</v>
      </c>
      <c r="F243" s="54">
        <v>0</v>
      </c>
      <c r="G243" s="54">
        <v>0</v>
      </c>
      <c r="H243" s="54">
        <v>0</v>
      </c>
      <c r="I243" s="54">
        <v>0</v>
      </c>
      <c r="J243" s="54">
        <v>14901.060000000001</v>
      </c>
      <c r="K243" s="54">
        <v>0</v>
      </c>
      <c r="L243" s="54">
        <v>10759.58</v>
      </c>
      <c r="M243" s="54">
        <v>0</v>
      </c>
      <c r="N243" s="54">
        <v>0</v>
      </c>
      <c r="O243" s="54">
        <v>0</v>
      </c>
      <c r="P243" s="54">
        <v>0</v>
      </c>
      <c r="Q243" s="54">
        <v>0</v>
      </c>
      <c r="R243" s="54">
        <v>11378.510000000002</v>
      </c>
      <c r="S243" s="54">
        <v>0</v>
      </c>
      <c r="T243" s="54">
        <v>208864.59</v>
      </c>
      <c r="U243" s="54">
        <v>0</v>
      </c>
      <c r="V243" s="54">
        <v>0</v>
      </c>
      <c r="W243" s="54">
        <v>0</v>
      </c>
      <c r="X243" s="54">
        <v>0</v>
      </c>
      <c r="Y243" s="54">
        <v>20562.11</v>
      </c>
      <c r="Z243" s="54">
        <v>0</v>
      </c>
      <c r="AA243" s="54">
        <v>7953.92</v>
      </c>
      <c r="AB243" s="54">
        <v>0</v>
      </c>
      <c r="AC243" s="54">
        <v>0</v>
      </c>
      <c r="AD243" s="54">
        <v>0</v>
      </c>
      <c r="AE243" s="54">
        <v>0</v>
      </c>
    </row>
    <row r="244" spans="1:31" s="53" customFormat="1" ht="12" hidden="1" outlineLevel="2">
      <c r="A244" s="60"/>
      <c r="B244" s="53" t="s">
        <v>368</v>
      </c>
      <c r="C244" s="53" t="s">
        <v>127</v>
      </c>
      <c r="D244" s="53" t="s">
        <v>128</v>
      </c>
      <c r="E244" s="54">
        <f t="shared" si="28"/>
        <v>58080.29</v>
      </c>
      <c r="F244" s="54">
        <v>0</v>
      </c>
      <c r="G244" s="54">
        <v>0</v>
      </c>
      <c r="H244" s="54">
        <v>0</v>
      </c>
      <c r="I244" s="54">
        <v>0</v>
      </c>
      <c r="J244" s="54">
        <v>0</v>
      </c>
      <c r="K244" s="54">
        <v>0</v>
      </c>
      <c r="L244" s="54">
        <v>1077.44</v>
      </c>
      <c r="M244" s="54">
        <v>0</v>
      </c>
      <c r="N244" s="54">
        <v>0</v>
      </c>
      <c r="O244" s="54">
        <v>459.07</v>
      </c>
      <c r="P244" s="54">
        <v>0</v>
      </c>
      <c r="Q244" s="54">
        <v>0</v>
      </c>
      <c r="R244" s="54">
        <v>0</v>
      </c>
      <c r="S244" s="54">
        <v>0</v>
      </c>
      <c r="T244" s="54">
        <v>0</v>
      </c>
      <c r="U244" s="54">
        <v>0</v>
      </c>
      <c r="V244" s="54">
        <v>0</v>
      </c>
      <c r="W244" s="54">
        <v>30796.14</v>
      </c>
      <c r="X244" s="54">
        <v>25288.510000000002</v>
      </c>
      <c r="Y244" s="54">
        <v>459.13</v>
      </c>
      <c r="Z244" s="54">
        <v>0</v>
      </c>
      <c r="AA244" s="54">
        <v>0</v>
      </c>
      <c r="AB244" s="54">
        <v>0</v>
      </c>
      <c r="AC244" s="54">
        <v>0</v>
      </c>
      <c r="AD244" s="54">
        <v>0</v>
      </c>
      <c r="AE244" s="54">
        <v>0</v>
      </c>
    </row>
    <row r="245" spans="1:31" s="53" customFormat="1" ht="12" hidden="1" outlineLevel="2">
      <c r="A245" s="60"/>
      <c r="B245" s="53" t="s">
        <v>368</v>
      </c>
      <c r="C245" s="53" t="s">
        <v>129</v>
      </c>
      <c r="D245" s="53" t="s">
        <v>130</v>
      </c>
      <c r="E245" s="54">
        <f t="shared" si="28"/>
        <v>24384.83</v>
      </c>
      <c r="F245" s="54">
        <v>0</v>
      </c>
      <c r="G245" s="54">
        <v>0</v>
      </c>
      <c r="H245" s="54">
        <v>0</v>
      </c>
      <c r="I245" s="54">
        <v>0</v>
      </c>
      <c r="J245" s="54">
        <v>0</v>
      </c>
      <c r="K245" s="54">
        <v>0</v>
      </c>
      <c r="L245" s="54">
        <v>0</v>
      </c>
      <c r="M245" s="54">
        <v>0</v>
      </c>
      <c r="N245" s="54">
        <v>0</v>
      </c>
      <c r="O245" s="54">
        <v>2956.21</v>
      </c>
      <c r="P245" s="54">
        <v>0</v>
      </c>
      <c r="Q245" s="54">
        <v>8697.77</v>
      </c>
      <c r="R245" s="54">
        <v>0</v>
      </c>
      <c r="S245" s="54">
        <v>0</v>
      </c>
      <c r="T245" s="54">
        <v>0</v>
      </c>
      <c r="U245" s="54">
        <v>0</v>
      </c>
      <c r="V245" s="54">
        <v>0</v>
      </c>
      <c r="W245" s="54">
        <v>0</v>
      </c>
      <c r="X245" s="54">
        <v>12644.130000000001</v>
      </c>
      <c r="Y245" s="54">
        <v>0</v>
      </c>
      <c r="Z245" s="54">
        <v>0</v>
      </c>
      <c r="AA245" s="54">
        <v>0</v>
      </c>
      <c r="AB245" s="54">
        <v>0</v>
      </c>
      <c r="AC245" s="54">
        <v>0</v>
      </c>
      <c r="AD245" s="54">
        <v>86.72</v>
      </c>
      <c r="AE245" s="54">
        <v>0</v>
      </c>
    </row>
    <row r="246" spans="1:31" s="53" customFormat="1" ht="12" hidden="1" outlineLevel="2">
      <c r="A246" s="60"/>
      <c r="B246" s="53" t="s">
        <v>368</v>
      </c>
      <c r="C246" s="53" t="s">
        <v>131</v>
      </c>
      <c r="D246" s="53" t="s">
        <v>132</v>
      </c>
      <c r="E246" s="54">
        <f t="shared" si="28"/>
        <v>20842.27</v>
      </c>
      <c r="F246" s="54">
        <v>0</v>
      </c>
      <c r="G246" s="54">
        <v>6224.78</v>
      </c>
      <c r="H246" s="54">
        <v>14617.49</v>
      </c>
      <c r="I246" s="54">
        <v>0</v>
      </c>
      <c r="J246" s="54">
        <v>0</v>
      </c>
      <c r="K246" s="54">
        <v>0</v>
      </c>
      <c r="L246" s="54">
        <v>0</v>
      </c>
      <c r="M246" s="54">
        <v>0</v>
      </c>
      <c r="N246" s="54">
        <v>0</v>
      </c>
      <c r="O246" s="54">
        <v>0</v>
      </c>
      <c r="P246" s="54">
        <v>0</v>
      </c>
      <c r="Q246" s="54">
        <v>0</v>
      </c>
      <c r="R246" s="54">
        <v>0</v>
      </c>
      <c r="S246" s="54">
        <v>0</v>
      </c>
      <c r="T246" s="54">
        <v>0</v>
      </c>
      <c r="U246" s="54">
        <v>0</v>
      </c>
      <c r="V246" s="54">
        <v>0</v>
      </c>
      <c r="W246" s="54">
        <v>0</v>
      </c>
      <c r="X246" s="54">
        <v>0</v>
      </c>
      <c r="Y246" s="54">
        <v>0</v>
      </c>
      <c r="Z246" s="54">
        <v>0</v>
      </c>
      <c r="AA246" s="54">
        <v>0</v>
      </c>
      <c r="AB246" s="54">
        <v>0</v>
      </c>
      <c r="AC246" s="54">
        <v>0</v>
      </c>
      <c r="AD246" s="54">
        <v>0</v>
      </c>
      <c r="AE246" s="54">
        <v>0</v>
      </c>
    </row>
    <row r="247" spans="1:31" s="53" customFormat="1" ht="12" hidden="1" outlineLevel="2">
      <c r="A247" s="60"/>
      <c r="B247" s="53" t="s">
        <v>368</v>
      </c>
      <c r="C247" s="53" t="s">
        <v>133</v>
      </c>
      <c r="D247" s="53" t="s">
        <v>134</v>
      </c>
      <c r="E247" s="54">
        <f t="shared" si="28"/>
        <v>271.3</v>
      </c>
      <c r="F247" s="54">
        <v>0</v>
      </c>
      <c r="G247" s="54">
        <v>0</v>
      </c>
      <c r="H247" s="54">
        <v>0</v>
      </c>
      <c r="I247" s="54">
        <v>0</v>
      </c>
      <c r="J247" s="54">
        <v>0</v>
      </c>
      <c r="K247" s="54">
        <v>0</v>
      </c>
      <c r="L247" s="54">
        <v>0</v>
      </c>
      <c r="M247" s="54">
        <v>0</v>
      </c>
      <c r="N247" s="54">
        <v>0</v>
      </c>
      <c r="O247" s="54">
        <v>0</v>
      </c>
      <c r="P247" s="54">
        <v>0</v>
      </c>
      <c r="Q247" s="54">
        <v>0</v>
      </c>
      <c r="R247" s="54">
        <v>0</v>
      </c>
      <c r="S247" s="54">
        <v>0</v>
      </c>
      <c r="T247" s="54">
        <v>0</v>
      </c>
      <c r="U247" s="54">
        <v>0</v>
      </c>
      <c r="V247" s="54">
        <v>0</v>
      </c>
      <c r="W247" s="54">
        <v>0</v>
      </c>
      <c r="X247" s="54">
        <v>0</v>
      </c>
      <c r="Y247" s="54">
        <v>271.3</v>
      </c>
      <c r="Z247" s="54">
        <v>0</v>
      </c>
      <c r="AA247" s="54">
        <v>0</v>
      </c>
      <c r="AB247" s="54">
        <v>0</v>
      </c>
      <c r="AC247" s="54">
        <v>0</v>
      </c>
      <c r="AD247" s="54">
        <v>0</v>
      </c>
      <c r="AE247" s="54">
        <v>0</v>
      </c>
    </row>
    <row r="248" spans="1:31" s="53" customFormat="1" ht="12" hidden="1" outlineLevel="2">
      <c r="A248" s="60"/>
      <c r="B248" s="53" t="s">
        <v>368</v>
      </c>
      <c r="C248" s="53" t="s">
        <v>135</v>
      </c>
      <c r="D248" s="53" t="s">
        <v>136</v>
      </c>
      <c r="E248" s="54">
        <f t="shared" si="28"/>
        <v>4501.1000000000004</v>
      </c>
      <c r="F248" s="54">
        <v>0</v>
      </c>
      <c r="G248" s="54">
        <v>0</v>
      </c>
      <c r="H248" s="54">
        <v>0</v>
      </c>
      <c r="I248" s="54">
        <v>0</v>
      </c>
      <c r="J248" s="54">
        <v>0</v>
      </c>
      <c r="K248" s="54">
        <v>0</v>
      </c>
      <c r="L248" s="54">
        <v>0</v>
      </c>
      <c r="M248" s="54">
        <v>0</v>
      </c>
      <c r="N248" s="54">
        <v>0</v>
      </c>
      <c r="O248" s="54">
        <v>0</v>
      </c>
      <c r="P248" s="54">
        <v>0</v>
      </c>
      <c r="Q248" s="54">
        <v>0</v>
      </c>
      <c r="R248" s="54">
        <v>0</v>
      </c>
      <c r="S248" s="54">
        <v>0</v>
      </c>
      <c r="T248" s="54">
        <v>0</v>
      </c>
      <c r="U248" s="54">
        <v>0</v>
      </c>
      <c r="V248" s="54">
        <v>0</v>
      </c>
      <c r="W248" s="54">
        <v>0</v>
      </c>
      <c r="X248" s="54">
        <v>0</v>
      </c>
      <c r="Y248" s="54">
        <v>0</v>
      </c>
      <c r="Z248" s="54">
        <v>0</v>
      </c>
      <c r="AA248" s="54">
        <v>0</v>
      </c>
      <c r="AB248" s="54">
        <v>0</v>
      </c>
      <c r="AC248" s="54">
        <v>0</v>
      </c>
      <c r="AD248" s="54">
        <v>0</v>
      </c>
      <c r="AE248" s="54">
        <v>4501.1000000000004</v>
      </c>
    </row>
    <row r="249" spans="1:31" s="53" customFormat="1" ht="12" hidden="1" outlineLevel="2">
      <c r="A249" s="60"/>
      <c r="B249" s="53" t="s">
        <v>368</v>
      </c>
      <c r="C249" s="53" t="s">
        <v>137</v>
      </c>
      <c r="D249" s="53" t="s">
        <v>138</v>
      </c>
      <c r="E249" s="54">
        <f t="shared" si="28"/>
        <v>23548.39</v>
      </c>
      <c r="F249" s="54">
        <v>0</v>
      </c>
      <c r="G249" s="54">
        <v>0</v>
      </c>
      <c r="H249" s="54">
        <v>0</v>
      </c>
      <c r="I249" s="54">
        <v>0</v>
      </c>
      <c r="J249" s="54">
        <v>1057.01</v>
      </c>
      <c r="K249" s="54">
        <v>0</v>
      </c>
      <c r="L249" s="54">
        <v>838.81</v>
      </c>
      <c r="M249" s="54">
        <v>0</v>
      </c>
      <c r="N249" s="54">
        <v>0</v>
      </c>
      <c r="O249" s="54">
        <v>32.28</v>
      </c>
      <c r="P249" s="54">
        <v>0</v>
      </c>
      <c r="Q249" s="54">
        <v>0</v>
      </c>
      <c r="R249" s="54">
        <v>807.13000000000011</v>
      </c>
      <c r="S249" s="54">
        <v>0</v>
      </c>
      <c r="T249" s="54">
        <v>14814.2</v>
      </c>
      <c r="U249" s="54">
        <v>0</v>
      </c>
      <c r="V249" s="54">
        <v>0</v>
      </c>
      <c r="W249" s="54">
        <v>2165.5</v>
      </c>
      <c r="X249" s="54">
        <v>1778.4399999999996</v>
      </c>
      <c r="Y249" s="54">
        <v>1490.8</v>
      </c>
      <c r="Z249" s="54">
        <v>0</v>
      </c>
      <c r="AA249" s="54">
        <v>564.22</v>
      </c>
      <c r="AB249" s="54">
        <v>0</v>
      </c>
      <c r="AC249" s="54">
        <v>0</v>
      </c>
      <c r="AD249" s="54">
        <v>0</v>
      </c>
      <c r="AE249" s="54">
        <v>0</v>
      </c>
    </row>
    <row r="250" spans="1:31" s="53" customFormat="1" ht="12" hidden="1" outlineLevel="2">
      <c r="A250" s="60"/>
      <c r="B250" s="53" t="s">
        <v>368</v>
      </c>
      <c r="C250" s="53" t="s">
        <v>139</v>
      </c>
      <c r="D250" s="53" t="s">
        <v>140</v>
      </c>
      <c r="E250" s="54">
        <f t="shared" si="28"/>
        <v>2021.67</v>
      </c>
      <c r="F250" s="54">
        <v>0</v>
      </c>
      <c r="G250" s="54">
        <v>238.19</v>
      </c>
      <c r="H250" s="54">
        <v>557.68999999999994</v>
      </c>
      <c r="I250" s="54">
        <v>0</v>
      </c>
      <c r="J250" s="54">
        <v>0</v>
      </c>
      <c r="K250" s="54">
        <v>0</v>
      </c>
      <c r="L250" s="54">
        <v>0</v>
      </c>
      <c r="M250" s="54">
        <v>0</v>
      </c>
      <c r="N250" s="54">
        <v>0</v>
      </c>
      <c r="O250" s="54">
        <v>102.1</v>
      </c>
      <c r="P250" s="54">
        <v>0</v>
      </c>
      <c r="Q250" s="54">
        <v>300.39</v>
      </c>
      <c r="R250" s="54">
        <v>0</v>
      </c>
      <c r="S250" s="54">
        <v>0</v>
      </c>
      <c r="T250" s="54">
        <v>0</v>
      </c>
      <c r="U250" s="54">
        <v>0</v>
      </c>
      <c r="V250" s="54">
        <v>0</v>
      </c>
      <c r="W250" s="54">
        <v>0</v>
      </c>
      <c r="X250" s="54">
        <v>437.27</v>
      </c>
      <c r="Y250" s="54">
        <v>37.909999999999997</v>
      </c>
      <c r="Z250" s="54">
        <v>0</v>
      </c>
      <c r="AA250" s="54">
        <v>0</v>
      </c>
      <c r="AB250" s="54">
        <v>0</v>
      </c>
      <c r="AC250" s="54">
        <v>0</v>
      </c>
      <c r="AD250" s="54">
        <v>3</v>
      </c>
      <c r="AE250" s="54">
        <v>345.12</v>
      </c>
    </row>
    <row r="251" spans="1:31" s="53" customFormat="1" ht="12" hidden="1" outlineLevel="2">
      <c r="A251" s="60"/>
      <c r="B251" s="53" t="s">
        <v>368</v>
      </c>
      <c r="C251" s="53" t="s">
        <v>141</v>
      </c>
      <c r="D251" s="53" t="s">
        <v>142</v>
      </c>
      <c r="E251" s="54">
        <f t="shared" si="28"/>
        <v>90911.12999999999</v>
      </c>
      <c r="F251" s="54">
        <v>0</v>
      </c>
      <c r="G251" s="54">
        <v>3815.53</v>
      </c>
      <c r="H251" s="54">
        <v>9153.56</v>
      </c>
      <c r="I251" s="54">
        <v>0</v>
      </c>
      <c r="J251" s="54">
        <v>8197.7199999999993</v>
      </c>
      <c r="K251" s="54">
        <v>0</v>
      </c>
      <c r="L251" s="54">
        <v>6509.89</v>
      </c>
      <c r="M251" s="54">
        <v>0</v>
      </c>
      <c r="N251" s="54">
        <v>0</v>
      </c>
      <c r="O251" s="54">
        <v>1885.79</v>
      </c>
      <c r="P251" s="54">
        <v>0</v>
      </c>
      <c r="Q251" s="54">
        <v>4811.57</v>
      </c>
      <c r="R251" s="54">
        <v>6271.37</v>
      </c>
      <c r="S251" s="54">
        <v>0</v>
      </c>
      <c r="T251" s="54">
        <v>0</v>
      </c>
      <c r="U251" s="54">
        <v>0</v>
      </c>
      <c r="V251" s="54">
        <v>0</v>
      </c>
      <c r="W251" s="54">
        <v>32551.320000000003</v>
      </c>
      <c r="X251" s="54">
        <v>0</v>
      </c>
      <c r="Y251" s="54">
        <v>12186.01</v>
      </c>
      <c r="Z251" s="54">
        <v>0</v>
      </c>
      <c r="AA251" s="54">
        <v>0</v>
      </c>
      <c r="AB251" s="54">
        <v>0</v>
      </c>
      <c r="AC251" s="54">
        <v>0</v>
      </c>
      <c r="AD251" s="54">
        <v>0</v>
      </c>
      <c r="AE251" s="54">
        <v>5528.37</v>
      </c>
    </row>
    <row r="252" spans="1:31" s="53" customFormat="1" ht="12" hidden="1" outlineLevel="2">
      <c r="A252" s="60"/>
      <c r="B252" s="53" t="s">
        <v>368</v>
      </c>
      <c r="C252" s="53" t="s">
        <v>186</v>
      </c>
      <c r="D252" s="53" t="s">
        <v>187</v>
      </c>
      <c r="E252" s="54">
        <f t="shared" si="28"/>
        <v>254660.36000000002</v>
      </c>
      <c r="F252" s="54">
        <v>0</v>
      </c>
      <c r="G252" s="54">
        <v>0</v>
      </c>
      <c r="H252" s="54">
        <v>0</v>
      </c>
      <c r="I252" s="54">
        <v>254660.36000000002</v>
      </c>
      <c r="J252" s="54">
        <v>0</v>
      </c>
      <c r="K252" s="54">
        <v>0</v>
      </c>
      <c r="L252" s="54">
        <v>0</v>
      </c>
      <c r="M252" s="54">
        <v>0</v>
      </c>
      <c r="N252" s="54">
        <v>0</v>
      </c>
      <c r="O252" s="54">
        <v>0</v>
      </c>
      <c r="P252" s="54">
        <v>0</v>
      </c>
      <c r="Q252" s="54">
        <v>0</v>
      </c>
      <c r="R252" s="54">
        <v>0</v>
      </c>
      <c r="S252" s="54">
        <v>0</v>
      </c>
      <c r="T252" s="54">
        <v>0</v>
      </c>
      <c r="U252" s="54">
        <v>0</v>
      </c>
      <c r="V252" s="54">
        <v>0</v>
      </c>
      <c r="W252" s="54">
        <v>0</v>
      </c>
      <c r="X252" s="54">
        <v>0</v>
      </c>
      <c r="Y252" s="54">
        <v>0</v>
      </c>
      <c r="Z252" s="54">
        <v>0</v>
      </c>
      <c r="AA252" s="54">
        <v>0</v>
      </c>
      <c r="AB252" s="54">
        <v>0</v>
      </c>
      <c r="AC252" s="54">
        <v>0</v>
      </c>
      <c r="AD252" s="54">
        <v>0</v>
      </c>
      <c r="AE252" s="54">
        <v>0</v>
      </c>
    </row>
    <row r="253" spans="1:31" s="53" customFormat="1" ht="12" hidden="1" outlineLevel="2">
      <c r="A253" s="60"/>
      <c r="B253" s="53" t="s">
        <v>368</v>
      </c>
      <c r="C253" s="53" t="s">
        <v>188</v>
      </c>
      <c r="D253" s="53" t="s">
        <v>189</v>
      </c>
      <c r="E253" s="54">
        <f t="shared" si="28"/>
        <v>342139.08999999997</v>
      </c>
      <c r="F253" s="54">
        <v>0</v>
      </c>
      <c r="G253" s="54">
        <v>0</v>
      </c>
      <c r="H253" s="54">
        <v>0</v>
      </c>
      <c r="I253" s="54">
        <v>0</v>
      </c>
      <c r="J253" s="54">
        <v>0</v>
      </c>
      <c r="K253" s="54">
        <v>0</v>
      </c>
      <c r="L253" s="54">
        <v>191316.4</v>
      </c>
      <c r="M253" s="54">
        <v>0</v>
      </c>
      <c r="N253" s="54">
        <v>0</v>
      </c>
      <c r="O253" s="54">
        <v>0</v>
      </c>
      <c r="P253" s="54">
        <v>0</v>
      </c>
      <c r="Q253" s="54">
        <v>0</v>
      </c>
      <c r="R253" s="54">
        <v>0</v>
      </c>
      <c r="S253" s="54">
        <v>0</v>
      </c>
      <c r="T253" s="54">
        <v>0</v>
      </c>
      <c r="U253" s="54">
        <v>0</v>
      </c>
      <c r="V253" s="54">
        <v>0</v>
      </c>
      <c r="W253" s="54">
        <v>0</v>
      </c>
      <c r="X253" s="54">
        <v>0</v>
      </c>
      <c r="Y253" s="54">
        <v>150822.69</v>
      </c>
      <c r="Z253" s="54">
        <v>0</v>
      </c>
      <c r="AA253" s="54">
        <v>0</v>
      </c>
      <c r="AB253" s="54">
        <v>0</v>
      </c>
      <c r="AC253" s="54">
        <v>0</v>
      </c>
      <c r="AD253" s="54">
        <v>0</v>
      </c>
      <c r="AE253" s="54">
        <v>0</v>
      </c>
    </row>
    <row r="254" spans="1:31" s="53" customFormat="1" ht="12" hidden="1" outlineLevel="2">
      <c r="A254" s="60"/>
      <c r="B254" s="53" t="s">
        <v>368</v>
      </c>
      <c r="C254" s="53" t="s">
        <v>190</v>
      </c>
      <c r="D254" s="53" t="s">
        <v>191</v>
      </c>
      <c r="E254" s="54">
        <f t="shared" si="28"/>
        <v>0</v>
      </c>
      <c r="F254" s="54">
        <v>0</v>
      </c>
      <c r="G254" s="54">
        <v>0</v>
      </c>
      <c r="H254" s="54">
        <v>0</v>
      </c>
      <c r="I254" s="54">
        <v>0</v>
      </c>
      <c r="J254" s="54">
        <v>0</v>
      </c>
      <c r="K254" s="54">
        <v>0</v>
      </c>
      <c r="L254" s="54">
        <v>0</v>
      </c>
      <c r="M254" s="54">
        <v>0</v>
      </c>
      <c r="N254" s="54">
        <v>0</v>
      </c>
      <c r="O254" s="54">
        <v>0</v>
      </c>
      <c r="P254" s="54">
        <v>0</v>
      </c>
      <c r="Q254" s="54">
        <v>0</v>
      </c>
      <c r="R254" s="54">
        <v>0</v>
      </c>
      <c r="S254" s="54">
        <v>0</v>
      </c>
      <c r="T254" s="54">
        <v>0</v>
      </c>
      <c r="U254" s="54">
        <v>0</v>
      </c>
      <c r="V254" s="54">
        <v>0</v>
      </c>
      <c r="W254" s="54">
        <v>0</v>
      </c>
      <c r="X254" s="54">
        <v>0</v>
      </c>
      <c r="Y254" s="54">
        <v>0</v>
      </c>
      <c r="Z254" s="54">
        <v>0</v>
      </c>
      <c r="AA254" s="54">
        <v>0</v>
      </c>
      <c r="AB254" s="54">
        <v>0</v>
      </c>
      <c r="AC254" s="54">
        <v>0</v>
      </c>
      <c r="AD254" s="54">
        <v>0</v>
      </c>
      <c r="AE254" s="54">
        <v>0</v>
      </c>
    </row>
    <row r="255" spans="1:31" s="53" customFormat="1" ht="12" hidden="1" outlineLevel="2">
      <c r="A255" s="60"/>
      <c r="B255" s="53" t="s">
        <v>368</v>
      </c>
      <c r="C255" s="53" t="s">
        <v>192</v>
      </c>
      <c r="D255" s="53" t="s">
        <v>193</v>
      </c>
      <c r="E255" s="54">
        <f t="shared" si="28"/>
        <v>0</v>
      </c>
      <c r="F255" s="54">
        <v>0</v>
      </c>
      <c r="G255" s="54">
        <v>0</v>
      </c>
      <c r="H255" s="54">
        <v>0</v>
      </c>
      <c r="I255" s="54">
        <v>0</v>
      </c>
      <c r="J255" s="54">
        <v>0</v>
      </c>
      <c r="K255" s="54">
        <v>0</v>
      </c>
      <c r="L255" s="54">
        <v>0</v>
      </c>
      <c r="M255" s="54">
        <v>0</v>
      </c>
      <c r="N255" s="54">
        <v>0</v>
      </c>
      <c r="O255" s="54">
        <v>0</v>
      </c>
      <c r="P255" s="54">
        <v>0</v>
      </c>
      <c r="Q255" s="54">
        <v>0</v>
      </c>
      <c r="R255" s="54">
        <v>0</v>
      </c>
      <c r="S255" s="54">
        <v>0</v>
      </c>
      <c r="T255" s="54">
        <v>0</v>
      </c>
      <c r="U255" s="54">
        <v>0</v>
      </c>
      <c r="V255" s="54">
        <v>0</v>
      </c>
      <c r="W255" s="54">
        <v>0</v>
      </c>
      <c r="X255" s="54">
        <v>0</v>
      </c>
      <c r="Y255" s="54">
        <v>0</v>
      </c>
      <c r="Z255" s="54">
        <v>0</v>
      </c>
      <c r="AA255" s="54">
        <v>0</v>
      </c>
      <c r="AB255" s="54">
        <v>0</v>
      </c>
      <c r="AC255" s="54">
        <v>0</v>
      </c>
      <c r="AD255" s="54">
        <v>0</v>
      </c>
      <c r="AE255" s="54">
        <v>0</v>
      </c>
    </row>
    <row r="256" spans="1:31" s="53" customFormat="1" ht="12" hidden="1" outlineLevel="2">
      <c r="A256" s="60"/>
      <c r="B256" s="53" t="s">
        <v>368</v>
      </c>
      <c r="C256" s="53" t="s">
        <v>194</v>
      </c>
      <c r="D256" s="53" t="s">
        <v>195</v>
      </c>
      <c r="E256" s="54">
        <f t="shared" si="28"/>
        <v>0</v>
      </c>
      <c r="F256" s="54">
        <v>0</v>
      </c>
      <c r="G256" s="54">
        <v>0</v>
      </c>
      <c r="H256" s="54">
        <v>0</v>
      </c>
      <c r="I256" s="54">
        <v>0</v>
      </c>
      <c r="J256" s="54">
        <v>0</v>
      </c>
      <c r="K256" s="54">
        <v>0</v>
      </c>
      <c r="L256" s="54">
        <v>0</v>
      </c>
      <c r="M256" s="54">
        <v>0</v>
      </c>
      <c r="N256" s="54">
        <v>0</v>
      </c>
      <c r="O256" s="54">
        <v>0</v>
      </c>
      <c r="P256" s="54">
        <v>0</v>
      </c>
      <c r="Q256" s="54">
        <v>0</v>
      </c>
      <c r="R256" s="54">
        <v>0</v>
      </c>
      <c r="S256" s="54">
        <v>0</v>
      </c>
      <c r="T256" s="54">
        <v>0</v>
      </c>
      <c r="U256" s="54">
        <v>0</v>
      </c>
      <c r="V256" s="54">
        <v>0</v>
      </c>
      <c r="W256" s="54">
        <v>0</v>
      </c>
      <c r="X256" s="54">
        <v>0</v>
      </c>
      <c r="Y256" s="54">
        <v>0</v>
      </c>
      <c r="Z256" s="54">
        <v>0</v>
      </c>
      <c r="AA256" s="54">
        <v>0</v>
      </c>
      <c r="AB256" s="54">
        <v>0</v>
      </c>
      <c r="AC256" s="54">
        <v>0</v>
      </c>
      <c r="AD256" s="54">
        <v>0</v>
      </c>
      <c r="AE256" s="54">
        <v>0</v>
      </c>
    </row>
    <row r="257" spans="1:31" s="53" customFormat="1" ht="12" hidden="1" outlineLevel="2">
      <c r="A257" s="60"/>
      <c r="B257" s="53" t="s">
        <v>368</v>
      </c>
      <c r="C257" s="53" t="s">
        <v>196</v>
      </c>
      <c r="D257" s="53" t="s">
        <v>197</v>
      </c>
      <c r="E257" s="54">
        <f t="shared" si="28"/>
        <v>0</v>
      </c>
      <c r="F257" s="54">
        <v>0</v>
      </c>
      <c r="G257" s="54">
        <v>0</v>
      </c>
      <c r="H257" s="54">
        <v>0</v>
      </c>
      <c r="I257" s="54">
        <v>0</v>
      </c>
      <c r="J257" s="54">
        <v>0</v>
      </c>
      <c r="K257" s="54">
        <v>0</v>
      </c>
      <c r="L257" s="54">
        <v>0</v>
      </c>
      <c r="M257" s="54">
        <v>0</v>
      </c>
      <c r="N257" s="54">
        <v>0</v>
      </c>
      <c r="O257" s="54">
        <v>0</v>
      </c>
      <c r="P257" s="54">
        <v>0</v>
      </c>
      <c r="Q257" s="54">
        <v>0</v>
      </c>
      <c r="R257" s="54">
        <v>0</v>
      </c>
      <c r="S257" s="54">
        <v>0</v>
      </c>
      <c r="T257" s="54">
        <v>0</v>
      </c>
      <c r="U257" s="54">
        <v>0</v>
      </c>
      <c r="V257" s="54">
        <v>0</v>
      </c>
      <c r="W257" s="54">
        <v>0</v>
      </c>
      <c r="X257" s="54">
        <v>0</v>
      </c>
      <c r="Y257" s="54">
        <v>0</v>
      </c>
      <c r="Z257" s="54">
        <v>0</v>
      </c>
      <c r="AA257" s="54">
        <v>0</v>
      </c>
      <c r="AB257" s="54">
        <v>0</v>
      </c>
      <c r="AC257" s="54">
        <v>0</v>
      </c>
      <c r="AD257" s="54">
        <v>0</v>
      </c>
      <c r="AE257" s="54">
        <v>0</v>
      </c>
    </row>
    <row r="258" spans="1:31" s="53" customFormat="1" ht="12" hidden="1" outlineLevel="2">
      <c r="A258" s="60"/>
      <c r="B258" s="53" t="s">
        <v>368</v>
      </c>
      <c r="C258" s="53" t="s">
        <v>198</v>
      </c>
      <c r="D258" s="53" t="s">
        <v>199</v>
      </c>
      <c r="E258" s="54">
        <f t="shared" si="28"/>
        <v>0</v>
      </c>
      <c r="F258" s="54">
        <v>0</v>
      </c>
      <c r="G258" s="54">
        <v>0</v>
      </c>
      <c r="H258" s="54">
        <v>0</v>
      </c>
      <c r="I258" s="54">
        <v>0</v>
      </c>
      <c r="J258" s="54">
        <v>0</v>
      </c>
      <c r="K258" s="54">
        <v>0</v>
      </c>
      <c r="L258" s="54">
        <v>0</v>
      </c>
      <c r="M258" s="54">
        <v>0</v>
      </c>
      <c r="N258" s="54">
        <v>0</v>
      </c>
      <c r="O258" s="54">
        <v>0</v>
      </c>
      <c r="P258" s="54">
        <v>0</v>
      </c>
      <c r="Q258" s="54">
        <v>0</v>
      </c>
      <c r="R258" s="54">
        <v>0</v>
      </c>
      <c r="S258" s="54">
        <v>0</v>
      </c>
      <c r="T258" s="54">
        <v>0</v>
      </c>
      <c r="U258" s="54">
        <v>0</v>
      </c>
      <c r="V258" s="54">
        <v>0</v>
      </c>
      <c r="W258" s="54">
        <v>0</v>
      </c>
      <c r="X258" s="54">
        <v>0</v>
      </c>
      <c r="Y258" s="54">
        <v>0</v>
      </c>
      <c r="Z258" s="54">
        <v>0</v>
      </c>
      <c r="AA258" s="54">
        <v>0</v>
      </c>
      <c r="AB258" s="54">
        <v>0</v>
      </c>
      <c r="AC258" s="54">
        <v>0</v>
      </c>
      <c r="AD258" s="54">
        <v>0</v>
      </c>
      <c r="AE258" s="54">
        <v>0</v>
      </c>
    </row>
    <row r="259" spans="1:31" s="53" customFormat="1" ht="12" hidden="1" outlineLevel="2">
      <c r="A259" s="60"/>
      <c r="B259" s="53" t="s">
        <v>368</v>
      </c>
      <c r="C259" s="53" t="s">
        <v>200</v>
      </c>
      <c r="D259" s="53" t="s">
        <v>201</v>
      </c>
      <c r="E259" s="54">
        <f t="shared" si="28"/>
        <v>0</v>
      </c>
      <c r="F259" s="54">
        <v>0</v>
      </c>
      <c r="G259" s="54">
        <v>0</v>
      </c>
      <c r="H259" s="54">
        <v>0</v>
      </c>
      <c r="I259" s="54">
        <v>0</v>
      </c>
      <c r="J259" s="54">
        <v>0</v>
      </c>
      <c r="K259" s="54">
        <v>0</v>
      </c>
      <c r="L259" s="54">
        <v>0</v>
      </c>
      <c r="M259" s="54">
        <v>0</v>
      </c>
      <c r="N259" s="54">
        <v>0</v>
      </c>
      <c r="O259" s="54">
        <v>0</v>
      </c>
      <c r="P259" s="54">
        <v>0</v>
      </c>
      <c r="Q259" s="54">
        <v>0</v>
      </c>
      <c r="R259" s="54">
        <v>0</v>
      </c>
      <c r="S259" s="54">
        <v>0</v>
      </c>
      <c r="T259" s="54">
        <v>0</v>
      </c>
      <c r="U259" s="54">
        <v>0</v>
      </c>
      <c r="V259" s="54">
        <v>0</v>
      </c>
      <c r="W259" s="54">
        <v>0</v>
      </c>
      <c r="X259" s="54">
        <v>0</v>
      </c>
      <c r="Y259" s="54">
        <v>0</v>
      </c>
      <c r="Z259" s="54">
        <v>0</v>
      </c>
      <c r="AA259" s="54">
        <v>0</v>
      </c>
      <c r="AB259" s="54">
        <v>0</v>
      </c>
      <c r="AC259" s="54">
        <v>0</v>
      </c>
      <c r="AD259" s="54">
        <v>0</v>
      </c>
      <c r="AE259" s="54">
        <v>0</v>
      </c>
    </row>
    <row r="260" spans="1:31" s="53" customFormat="1" ht="12" hidden="1" outlineLevel="2">
      <c r="A260" s="60"/>
      <c r="B260" s="53" t="s">
        <v>368</v>
      </c>
      <c r="C260" s="53" t="s">
        <v>266</v>
      </c>
      <c r="D260" s="53" t="s">
        <v>267</v>
      </c>
      <c r="E260" s="54">
        <f t="shared" si="28"/>
        <v>8482.74</v>
      </c>
      <c r="F260" s="54">
        <v>0</v>
      </c>
      <c r="G260" s="54">
        <v>0</v>
      </c>
      <c r="H260" s="54">
        <v>8482.74</v>
      </c>
      <c r="I260" s="54">
        <v>0</v>
      </c>
      <c r="J260" s="54">
        <v>0</v>
      </c>
      <c r="K260" s="54">
        <v>0</v>
      </c>
      <c r="L260" s="54">
        <v>0</v>
      </c>
      <c r="M260" s="54">
        <v>0</v>
      </c>
      <c r="N260" s="54">
        <v>0</v>
      </c>
      <c r="O260" s="54">
        <v>0</v>
      </c>
      <c r="P260" s="54">
        <v>0</v>
      </c>
      <c r="Q260" s="54">
        <v>0</v>
      </c>
      <c r="R260" s="54">
        <v>0</v>
      </c>
      <c r="S260" s="54">
        <v>0</v>
      </c>
      <c r="T260" s="54">
        <v>0</v>
      </c>
      <c r="U260" s="54">
        <v>0</v>
      </c>
      <c r="V260" s="54">
        <v>0</v>
      </c>
      <c r="W260" s="54">
        <v>0</v>
      </c>
      <c r="X260" s="54">
        <v>0</v>
      </c>
      <c r="Y260" s="54">
        <v>0</v>
      </c>
      <c r="Z260" s="54">
        <v>0</v>
      </c>
      <c r="AA260" s="54">
        <v>0</v>
      </c>
      <c r="AB260" s="54">
        <v>0</v>
      </c>
      <c r="AC260" s="54">
        <v>0</v>
      </c>
      <c r="AD260" s="54">
        <v>0</v>
      </c>
      <c r="AE260" s="54">
        <v>0</v>
      </c>
    </row>
    <row r="261" spans="1:31" s="53" customFormat="1" ht="12" hidden="1" outlineLevel="2">
      <c r="A261" s="60"/>
      <c r="B261" s="53" t="s">
        <v>368</v>
      </c>
      <c r="C261" s="53" t="s">
        <v>268</v>
      </c>
      <c r="D261" s="53" t="s">
        <v>269</v>
      </c>
      <c r="E261" s="54">
        <f t="shared" si="28"/>
        <v>0</v>
      </c>
      <c r="F261" s="54">
        <v>0</v>
      </c>
      <c r="G261" s="54">
        <v>0</v>
      </c>
      <c r="H261" s="54">
        <v>0</v>
      </c>
      <c r="I261" s="54">
        <v>0</v>
      </c>
      <c r="J261" s="54">
        <v>0</v>
      </c>
      <c r="K261" s="54">
        <v>0</v>
      </c>
      <c r="L261" s="54">
        <v>0</v>
      </c>
      <c r="M261" s="54">
        <v>0</v>
      </c>
      <c r="N261" s="54">
        <v>0</v>
      </c>
      <c r="O261" s="54">
        <v>0</v>
      </c>
      <c r="P261" s="54">
        <v>0</v>
      </c>
      <c r="Q261" s="54">
        <v>0</v>
      </c>
      <c r="R261" s="54">
        <v>0</v>
      </c>
      <c r="S261" s="54">
        <v>0</v>
      </c>
      <c r="T261" s="54">
        <v>0</v>
      </c>
      <c r="U261" s="54">
        <v>0</v>
      </c>
      <c r="V261" s="54">
        <v>0</v>
      </c>
      <c r="W261" s="54">
        <v>0</v>
      </c>
      <c r="X261" s="54">
        <v>0</v>
      </c>
      <c r="Y261" s="54">
        <v>0</v>
      </c>
      <c r="Z261" s="54">
        <v>0</v>
      </c>
      <c r="AA261" s="54">
        <v>0</v>
      </c>
      <c r="AB261" s="54">
        <v>0</v>
      </c>
      <c r="AC261" s="54">
        <v>0</v>
      </c>
      <c r="AD261" s="54">
        <v>0</v>
      </c>
      <c r="AE261" s="54">
        <v>0</v>
      </c>
    </row>
    <row r="262" spans="1:31" s="53" customFormat="1" ht="12" hidden="1" outlineLevel="2">
      <c r="A262" s="60"/>
      <c r="B262" s="53" t="s">
        <v>368</v>
      </c>
      <c r="C262" s="53" t="s">
        <v>270</v>
      </c>
      <c r="D262" s="53" t="s">
        <v>271</v>
      </c>
      <c r="E262" s="54">
        <f t="shared" si="28"/>
        <v>2731.36</v>
      </c>
      <c r="F262" s="54">
        <v>0</v>
      </c>
      <c r="G262" s="54">
        <v>2731.36</v>
      </c>
      <c r="H262" s="54">
        <v>0</v>
      </c>
      <c r="I262" s="54">
        <v>0</v>
      </c>
      <c r="J262" s="54">
        <v>0</v>
      </c>
      <c r="K262" s="54">
        <v>0</v>
      </c>
      <c r="L262" s="54">
        <v>0</v>
      </c>
      <c r="M262" s="54">
        <v>0</v>
      </c>
      <c r="N262" s="54">
        <v>0</v>
      </c>
      <c r="O262" s="54">
        <v>0</v>
      </c>
      <c r="P262" s="54">
        <v>0</v>
      </c>
      <c r="Q262" s="54">
        <v>0</v>
      </c>
      <c r="R262" s="54">
        <v>0</v>
      </c>
      <c r="S262" s="54">
        <v>0</v>
      </c>
      <c r="T262" s="54">
        <v>0</v>
      </c>
      <c r="U262" s="54">
        <v>0</v>
      </c>
      <c r="V262" s="54">
        <v>0</v>
      </c>
      <c r="W262" s="54">
        <v>0</v>
      </c>
      <c r="X262" s="54">
        <v>0</v>
      </c>
      <c r="Y262" s="54">
        <v>0</v>
      </c>
      <c r="Z262" s="54">
        <v>0</v>
      </c>
      <c r="AA262" s="54">
        <v>0</v>
      </c>
      <c r="AB262" s="54">
        <v>0</v>
      </c>
      <c r="AC262" s="54">
        <v>0</v>
      </c>
      <c r="AD262" s="54">
        <v>0</v>
      </c>
      <c r="AE262" s="54">
        <v>0</v>
      </c>
    </row>
    <row r="263" spans="1:31" s="53" customFormat="1" ht="12" hidden="1" outlineLevel="2">
      <c r="A263" s="60"/>
      <c r="B263" s="53" t="s">
        <v>368</v>
      </c>
      <c r="C263" s="53" t="s">
        <v>272</v>
      </c>
      <c r="D263" s="53" t="s">
        <v>273</v>
      </c>
      <c r="E263" s="54">
        <f t="shared" si="28"/>
        <v>0</v>
      </c>
      <c r="F263" s="54">
        <v>0</v>
      </c>
      <c r="G263" s="54">
        <v>0</v>
      </c>
      <c r="H263" s="54">
        <v>0</v>
      </c>
      <c r="I263" s="54">
        <v>0</v>
      </c>
      <c r="J263" s="54">
        <v>0</v>
      </c>
      <c r="K263" s="54">
        <v>0</v>
      </c>
      <c r="L263" s="54">
        <v>0</v>
      </c>
      <c r="M263" s="54">
        <v>0</v>
      </c>
      <c r="N263" s="54">
        <v>0</v>
      </c>
      <c r="O263" s="54">
        <v>0</v>
      </c>
      <c r="P263" s="54">
        <v>0</v>
      </c>
      <c r="Q263" s="54">
        <v>0</v>
      </c>
      <c r="R263" s="54">
        <v>0</v>
      </c>
      <c r="S263" s="54">
        <v>0</v>
      </c>
      <c r="T263" s="54">
        <v>0</v>
      </c>
      <c r="U263" s="54">
        <v>0</v>
      </c>
      <c r="V263" s="54">
        <v>0</v>
      </c>
      <c r="W263" s="54">
        <v>0</v>
      </c>
      <c r="X263" s="54">
        <v>0</v>
      </c>
      <c r="Y263" s="54">
        <v>0</v>
      </c>
      <c r="Z263" s="54">
        <v>0</v>
      </c>
      <c r="AA263" s="54">
        <v>0</v>
      </c>
      <c r="AB263" s="54">
        <v>0</v>
      </c>
      <c r="AC263" s="54">
        <v>0</v>
      </c>
      <c r="AD263" s="54">
        <v>0</v>
      </c>
      <c r="AE263" s="54">
        <v>0</v>
      </c>
    </row>
    <row r="264" spans="1:31" s="53" customFormat="1" ht="12" hidden="1" outlineLevel="2">
      <c r="A264" s="60"/>
      <c r="B264" s="53" t="s">
        <v>368</v>
      </c>
      <c r="C264" s="53" t="s">
        <v>274</v>
      </c>
      <c r="D264" s="53" t="s">
        <v>275</v>
      </c>
      <c r="E264" s="54">
        <f t="shared" si="28"/>
        <v>1.59</v>
      </c>
      <c r="F264" s="54">
        <v>0</v>
      </c>
      <c r="G264" s="54">
        <v>0</v>
      </c>
      <c r="H264" s="54">
        <v>0</v>
      </c>
      <c r="I264" s="54">
        <v>0</v>
      </c>
      <c r="J264" s="54">
        <v>0</v>
      </c>
      <c r="K264" s="54">
        <v>0</v>
      </c>
      <c r="L264" s="54">
        <v>0</v>
      </c>
      <c r="M264" s="54">
        <v>0</v>
      </c>
      <c r="N264" s="54">
        <v>0</v>
      </c>
      <c r="O264" s="54">
        <v>0</v>
      </c>
      <c r="P264" s="54">
        <v>0</v>
      </c>
      <c r="Q264" s="54">
        <v>0</v>
      </c>
      <c r="R264" s="54">
        <v>0</v>
      </c>
      <c r="S264" s="54">
        <v>0</v>
      </c>
      <c r="T264" s="54">
        <v>0</v>
      </c>
      <c r="U264" s="54">
        <v>0</v>
      </c>
      <c r="V264" s="54">
        <v>0</v>
      </c>
      <c r="W264" s="54">
        <v>0</v>
      </c>
      <c r="X264" s="54">
        <v>0</v>
      </c>
      <c r="Y264" s="54">
        <v>1.59</v>
      </c>
      <c r="Z264" s="54">
        <v>0</v>
      </c>
      <c r="AA264" s="54">
        <v>0</v>
      </c>
      <c r="AB264" s="54">
        <v>0</v>
      </c>
      <c r="AC264" s="54">
        <v>0</v>
      </c>
      <c r="AD264" s="54">
        <v>0</v>
      </c>
      <c r="AE264" s="54">
        <v>0</v>
      </c>
    </row>
    <row r="265" spans="1:31" s="53" customFormat="1" ht="12" hidden="1" outlineLevel="2">
      <c r="A265" s="60"/>
      <c r="B265" s="53" t="s">
        <v>368</v>
      </c>
      <c r="C265" s="53" t="s">
        <v>276</v>
      </c>
      <c r="D265" s="53" t="s">
        <v>277</v>
      </c>
      <c r="E265" s="54">
        <f t="shared" si="28"/>
        <v>395.26</v>
      </c>
      <c r="F265" s="54">
        <v>0</v>
      </c>
      <c r="G265" s="54">
        <v>0</v>
      </c>
      <c r="H265" s="54">
        <v>0</v>
      </c>
      <c r="I265" s="54">
        <v>0</v>
      </c>
      <c r="J265" s="54">
        <v>0</v>
      </c>
      <c r="K265" s="54">
        <v>0</v>
      </c>
      <c r="L265" s="54">
        <v>0</v>
      </c>
      <c r="M265" s="54">
        <v>0</v>
      </c>
      <c r="N265" s="54">
        <v>0</v>
      </c>
      <c r="O265" s="54">
        <v>0</v>
      </c>
      <c r="P265" s="54">
        <v>0</v>
      </c>
      <c r="Q265" s="54">
        <v>0</v>
      </c>
      <c r="R265" s="54">
        <v>0</v>
      </c>
      <c r="S265" s="54">
        <v>0</v>
      </c>
      <c r="T265" s="54">
        <v>0</v>
      </c>
      <c r="U265" s="54">
        <v>0</v>
      </c>
      <c r="V265" s="54">
        <v>0</v>
      </c>
      <c r="W265" s="54">
        <v>0</v>
      </c>
      <c r="X265" s="54">
        <v>0</v>
      </c>
      <c r="Y265" s="54">
        <v>395.26</v>
      </c>
      <c r="Z265" s="54">
        <v>0</v>
      </c>
      <c r="AA265" s="54">
        <v>0</v>
      </c>
      <c r="AB265" s="54">
        <v>0</v>
      </c>
      <c r="AC265" s="54">
        <v>0</v>
      </c>
      <c r="AD265" s="54">
        <v>0</v>
      </c>
      <c r="AE265" s="54">
        <v>0</v>
      </c>
    </row>
    <row r="266" spans="1:31" s="53" customFormat="1" ht="12" hidden="1" outlineLevel="2">
      <c r="A266" s="60"/>
      <c r="B266" s="53" t="s">
        <v>368</v>
      </c>
      <c r="C266" s="53" t="s">
        <v>278</v>
      </c>
      <c r="D266" s="53" t="s">
        <v>279</v>
      </c>
      <c r="E266" s="54">
        <f t="shared" si="28"/>
        <v>4191.46</v>
      </c>
      <c r="F266" s="54">
        <v>0</v>
      </c>
      <c r="G266" s="54">
        <v>0</v>
      </c>
      <c r="H266" s="54">
        <v>0</v>
      </c>
      <c r="I266" s="54">
        <v>0</v>
      </c>
      <c r="J266" s="54">
        <v>0</v>
      </c>
      <c r="K266" s="54">
        <v>0</v>
      </c>
      <c r="L266" s="54">
        <v>0</v>
      </c>
      <c r="M266" s="54">
        <v>0</v>
      </c>
      <c r="N266" s="54">
        <v>0</v>
      </c>
      <c r="O266" s="54">
        <v>0</v>
      </c>
      <c r="P266" s="54">
        <v>0</v>
      </c>
      <c r="Q266" s="54">
        <v>0</v>
      </c>
      <c r="R266" s="54">
        <v>0</v>
      </c>
      <c r="S266" s="54">
        <v>0</v>
      </c>
      <c r="T266" s="54">
        <v>0</v>
      </c>
      <c r="U266" s="54">
        <v>0</v>
      </c>
      <c r="V266" s="54">
        <v>0</v>
      </c>
      <c r="W266" s="54">
        <v>0</v>
      </c>
      <c r="X266" s="54">
        <v>0</v>
      </c>
      <c r="Y266" s="54">
        <v>4191.46</v>
      </c>
      <c r="Z266" s="54">
        <v>0</v>
      </c>
      <c r="AA266" s="54">
        <v>0</v>
      </c>
      <c r="AB266" s="54">
        <v>0</v>
      </c>
      <c r="AC266" s="54">
        <v>0</v>
      </c>
      <c r="AD266" s="54">
        <v>0</v>
      </c>
      <c r="AE266" s="54">
        <v>0</v>
      </c>
    </row>
    <row r="267" spans="1:31" s="53" customFormat="1" ht="12" hidden="1" outlineLevel="2">
      <c r="A267" s="60"/>
      <c r="B267" s="53" t="s">
        <v>368</v>
      </c>
      <c r="C267" s="53" t="s">
        <v>280</v>
      </c>
      <c r="D267" s="53" t="s">
        <v>281</v>
      </c>
      <c r="E267" s="54">
        <f t="shared" si="28"/>
        <v>0</v>
      </c>
      <c r="F267" s="54">
        <v>0</v>
      </c>
      <c r="G267" s="54">
        <v>0</v>
      </c>
      <c r="H267" s="54">
        <v>0</v>
      </c>
      <c r="I267" s="54">
        <v>0</v>
      </c>
      <c r="J267" s="54">
        <v>0</v>
      </c>
      <c r="K267" s="54">
        <v>0</v>
      </c>
      <c r="L267" s="54">
        <v>0</v>
      </c>
      <c r="M267" s="54">
        <v>0</v>
      </c>
      <c r="N267" s="54">
        <v>0</v>
      </c>
      <c r="O267" s="54">
        <v>0</v>
      </c>
      <c r="P267" s="54">
        <v>0</v>
      </c>
      <c r="Q267" s="54">
        <v>0</v>
      </c>
      <c r="R267" s="54">
        <v>0</v>
      </c>
      <c r="S267" s="54">
        <v>0</v>
      </c>
      <c r="T267" s="54">
        <v>0</v>
      </c>
      <c r="U267" s="54">
        <v>0</v>
      </c>
      <c r="V267" s="54">
        <v>0</v>
      </c>
      <c r="W267" s="54">
        <v>0</v>
      </c>
      <c r="X267" s="54">
        <v>0</v>
      </c>
      <c r="Y267" s="54">
        <v>0</v>
      </c>
      <c r="Z267" s="54">
        <v>0</v>
      </c>
      <c r="AA267" s="54">
        <v>0</v>
      </c>
      <c r="AB267" s="54">
        <v>0</v>
      </c>
      <c r="AC267" s="54">
        <v>0</v>
      </c>
      <c r="AD267" s="54">
        <v>0</v>
      </c>
      <c r="AE267" s="54">
        <v>0</v>
      </c>
    </row>
    <row r="268" spans="1:31" s="53" customFormat="1" ht="12" hidden="1" outlineLevel="2">
      <c r="A268" s="60"/>
      <c r="B268" s="53" t="s">
        <v>368</v>
      </c>
      <c r="C268" s="53" t="s">
        <v>282</v>
      </c>
      <c r="D268" s="53" t="s">
        <v>283</v>
      </c>
      <c r="E268" s="54">
        <f t="shared" si="28"/>
        <v>8451.51</v>
      </c>
      <c r="F268" s="54">
        <v>0</v>
      </c>
      <c r="G268" s="54">
        <v>0</v>
      </c>
      <c r="H268" s="54">
        <v>0</v>
      </c>
      <c r="I268" s="54">
        <v>0</v>
      </c>
      <c r="J268" s="54">
        <v>0</v>
      </c>
      <c r="K268" s="54">
        <v>0</v>
      </c>
      <c r="L268" s="54">
        <v>0</v>
      </c>
      <c r="M268" s="54">
        <v>0</v>
      </c>
      <c r="N268" s="54">
        <v>0</v>
      </c>
      <c r="O268" s="54">
        <v>0</v>
      </c>
      <c r="P268" s="54">
        <v>0</v>
      </c>
      <c r="Q268" s="54">
        <v>0</v>
      </c>
      <c r="R268" s="54">
        <v>0</v>
      </c>
      <c r="S268" s="54">
        <v>0</v>
      </c>
      <c r="T268" s="54">
        <v>0</v>
      </c>
      <c r="U268" s="54">
        <v>0</v>
      </c>
      <c r="V268" s="54">
        <v>0</v>
      </c>
      <c r="W268" s="54">
        <v>0</v>
      </c>
      <c r="X268" s="54">
        <v>0</v>
      </c>
      <c r="Y268" s="54">
        <v>8451.51</v>
      </c>
      <c r="Z268" s="54">
        <v>0</v>
      </c>
      <c r="AA268" s="54">
        <v>0</v>
      </c>
      <c r="AB268" s="54">
        <v>0</v>
      </c>
      <c r="AC268" s="54">
        <v>0</v>
      </c>
      <c r="AD268" s="54">
        <v>0</v>
      </c>
      <c r="AE268" s="54">
        <v>0</v>
      </c>
    </row>
    <row r="269" spans="1:31" s="53" customFormat="1" ht="12" hidden="1" outlineLevel="2">
      <c r="A269" s="60"/>
      <c r="B269" s="53" t="s">
        <v>368</v>
      </c>
      <c r="C269" s="53" t="s">
        <v>284</v>
      </c>
      <c r="D269" s="53" t="s">
        <v>285</v>
      </c>
      <c r="E269" s="54">
        <f t="shared" si="28"/>
        <v>0</v>
      </c>
      <c r="F269" s="54">
        <v>0</v>
      </c>
      <c r="G269" s="54">
        <v>0</v>
      </c>
      <c r="H269" s="54">
        <v>0</v>
      </c>
      <c r="I269" s="54">
        <v>0</v>
      </c>
      <c r="J269" s="54">
        <v>0</v>
      </c>
      <c r="K269" s="54">
        <v>0</v>
      </c>
      <c r="L269" s="54">
        <v>0</v>
      </c>
      <c r="M269" s="54">
        <v>0</v>
      </c>
      <c r="N269" s="54">
        <v>0</v>
      </c>
      <c r="O269" s="54">
        <v>0</v>
      </c>
      <c r="P269" s="54">
        <v>0</v>
      </c>
      <c r="Q269" s="54">
        <v>0</v>
      </c>
      <c r="R269" s="54">
        <v>0</v>
      </c>
      <c r="S269" s="54">
        <v>0</v>
      </c>
      <c r="T269" s="54">
        <v>0</v>
      </c>
      <c r="U269" s="54">
        <v>0</v>
      </c>
      <c r="V269" s="54">
        <v>0</v>
      </c>
      <c r="W269" s="54">
        <v>0</v>
      </c>
      <c r="X269" s="54">
        <v>0</v>
      </c>
      <c r="Y269" s="54">
        <v>0</v>
      </c>
      <c r="Z269" s="54">
        <v>0</v>
      </c>
      <c r="AA269" s="54">
        <v>0</v>
      </c>
      <c r="AB269" s="54">
        <v>0</v>
      </c>
      <c r="AC269" s="54">
        <v>0</v>
      </c>
      <c r="AD269" s="54">
        <v>0</v>
      </c>
      <c r="AE269" s="54">
        <v>0</v>
      </c>
    </row>
    <row r="270" spans="1:31" s="53" customFormat="1" ht="12" hidden="1" outlineLevel="2">
      <c r="A270" s="60"/>
      <c r="B270" s="53" t="s">
        <v>368</v>
      </c>
      <c r="C270" s="53" t="s">
        <v>286</v>
      </c>
      <c r="D270" s="53" t="s">
        <v>287</v>
      </c>
      <c r="E270" s="54">
        <f t="shared" si="28"/>
        <v>0</v>
      </c>
      <c r="F270" s="54">
        <v>0</v>
      </c>
      <c r="G270" s="54">
        <v>0</v>
      </c>
      <c r="H270" s="54">
        <v>0</v>
      </c>
      <c r="I270" s="54">
        <v>0</v>
      </c>
      <c r="J270" s="54">
        <v>0</v>
      </c>
      <c r="K270" s="54">
        <v>0</v>
      </c>
      <c r="L270" s="54">
        <v>0</v>
      </c>
      <c r="M270" s="54">
        <v>0</v>
      </c>
      <c r="N270" s="54">
        <v>0</v>
      </c>
      <c r="O270" s="54">
        <v>0</v>
      </c>
      <c r="P270" s="54">
        <v>0</v>
      </c>
      <c r="Q270" s="54">
        <v>0</v>
      </c>
      <c r="R270" s="54">
        <v>0</v>
      </c>
      <c r="S270" s="54">
        <v>0</v>
      </c>
      <c r="T270" s="54">
        <v>0</v>
      </c>
      <c r="U270" s="54">
        <v>0</v>
      </c>
      <c r="V270" s="54">
        <v>0</v>
      </c>
      <c r="W270" s="54">
        <v>0</v>
      </c>
      <c r="X270" s="54">
        <v>0</v>
      </c>
      <c r="Y270" s="54">
        <v>0</v>
      </c>
      <c r="Z270" s="54">
        <v>0</v>
      </c>
      <c r="AA270" s="54">
        <v>0</v>
      </c>
      <c r="AB270" s="54">
        <v>0</v>
      </c>
      <c r="AC270" s="54">
        <v>0</v>
      </c>
      <c r="AD270" s="54">
        <v>0</v>
      </c>
      <c r="AE270" s="54">
        <v>0</v>
      </c>
    </row>
    <row r="271" spans="1:31" s="53" customFormat="1" ht="12" hidden="1" outlineLevel="2">
      <c r="A271" s="60"/>
      <c r="B271" s="53" t="s">
        <v>368</v>
      </c>
      <c r="C271" s="53" t="s">
        <v>288</v>
      </c>
      <c r="D271" s="53" t="s">
        <v>289</v>
      </c>
      <c r="E271" s="54">
        <f t="shared" si="28"/>
        <v>1140.03</v>
      </c>
      <c r="F271" s="54">
        <v>0</v>
      </c>
      <c r="G271" s="54">
        <v>0</v>
      </c>
      <c r="H271" s="54">
        <v>0</v>
      </c>
      <c r="I271" s="54">
        <v>0</v>
      </c>
      <c r="J271" s="54">
        <v>0</v>
      </c>
      <c r="K271" s="54">
        <v>0</v>
      </c>
      <c r="L271" s="54">
        <v>0</v>
      </c>
      <c r="M271" s="54">
        <v>0</v>
      </c>
      <c r="N271" s="54">
        <v>0</v>
      </c>
      <c r="O271" s="54">
        <v>0</v>
      </c>
      <c r="P271" s="54">
        <v>0</v>
      </c>
      <c r="Q271" s="54">
        <v>0</v>
      </c>
      <c r="R271" s="54">
        <v>0</v>
      </c>
      <c r="S271" s="54">
        <v>0</v>
      </c>
      <c r="T271" s="54">
        <v>0</v>
      </c>
      <c r="U271" s="54">
        <v>0</v>
      </c>
      <c r="V271" s="54">
        <v>0</v>
      </c>
      <c r="W271" s="54">
        <v>0</v>
      </c>
      <c r="X271" s="54">
        <v>0</v>
      </c>
      <c r="Y271" s="54">
        <v>1140.03</v>
      </c>
      <c r="Z271" s="54">
        <v>0</v>
      </c>
      <c r="AA271" s="54">
        <v>0</v>
      </c>
      <c r="AB271" s="54">
        <v>0</v>
      </c>
      <c r="AC271" s="54">
        <v>0</v>
      </c>
      <c r="AD271" s="54">
        <v>0</v>
      </c>
      <c r="AE271" s="54">
        <v>0</v>
      </c>
    </row>
    <row r="272" spans="1:31" s="53" customFormat="1" ht="12" hidden="1" outlineLevel="2">
      <c r="A272" s="60"/>
      <c r="B272" s="53" t="s">
        <v>368</v>
      </c>
      <c r="C272" s="53" t="s">
        <v>290</v>
      </c>
      <c r="D272" s="53" t="s">
        <v>291</v>
      </c>
      <c r="E272" s="54">
        <f t="shared" si="28"/>
        <v>55528.42</v>
      </c>
      <c r="F272" s="54">
        <v>0</v>
      </c>
      <c r="G272" s="54">
        <v>0</v>
      </c>
      <c r="H272" s="54">
        <v>0</v>
      </c>
      <c r="I272" s="54">
        <v>55528.42</v>
      </c>
      <c r="J272" s="54">
        <v>0</v>
      </c>
      <c r="K272" s="54">
        <v>0</v>
      </c>
      <c r="L272" s="54">
        <v>0</v>
      </c>
      <c r="M272" s="54">
        <v>0</v>
      </c>
      <c r="N272" s="54">
        <v>0</v>
      </c>
      <c r="O272" s="54">
        <v>0</v>
      </c>
      <c r="P272" s="54">
        <v>0</v>
      </c>
      <c r="Q272" s="54">
        <v>0</v>
      </c>
      <c r="R272" s="54">
        <v>0</v>
      </c>
      <c r="S272" s="54">
        <v>0</v>
      </c>
      <c r="T272" s="54">
        <v>0</v>
      </c>
      <c r="U272" s="54">
        <v>0</v>
      </c>
      <c r="V272" s="54">
        <v>0</v>
      </c>
      <c r="W272" s="54">
        <v>0</v>
      </c>
      <c r="X272" s="54">
        <v>0</v>
      </c>
      <c r="Y272" s="54">
        <v>0</v>
      </c>
      <c r="Z272" s="54">
        <v>0</v>
      </c>
      <c r="AA272" s="54">
        <v>0</v>
      </c>
      <c r="AB272" s="54">
        <v>0</v>
      </c>
      <c r="AC272" s="54">
        <v>0</v>
      </c>
      <c r="AD272" s="54">
        <v>0</v>
      </c>
      <c r="AE272" s="54">
        <v>0</v>
      </c>
    </row>
    <row r="273" spans="1:31" s="53" customFormat="1" ht="12" hidden="1" outlineLevel="2">
      <c r="A273" s="60"/>
      <c r="B273" s="53" t="s">
        <v>368</v>
      </c>
      <c r="C273" s="53" t="s">
        <v>292</v>
      </c>
      <c r="D273" s="53" t="s">
        <v>293</v>
      </c>
      <c r="E273" s="54">
        <f t="shared" si="28"/>
        <v>2325.2399999999998</v>
      </c>
      <c r="F273" s="54">
        <v>0</v>
      </c>
      <c r="G273" s="54">
        <v>0</v>
      </c>
      <c r="H273" s="54">
        <v>0</v>
      </c>
      <c r="I273" s="54">
        <v>0</v>
      </c>
      <c r="J273" s="54">
        <v>0</v>
      </c>
      <c r="K273" s="54">
        <v>0</v>
      </c>
      <c r="L273" s="54">
        <v>0</v>
      </c>
      <c r="M273" s="54">
        <v>0</v>
      </c>
      <c r="N273" s="54">
        <v>0</v>
      </c>
      <c r="O273" s="54">
        <v>0</v>
      </c>
      <c r="P273" s="54">
        <v>0</v>
      </c>
      <c r="Q273" s="54">
        <v>0</v>
      </c>
      <c r="R273" s="54">
        <v>0</v>
      </c>
      <c r="S273" s="54">
        <v>0</v>
      </c>
      <c r="T273" s="54">
        <v>0</v>
      </c>
      <c r="U273" s="54">
        <v>0</v>
      </c>
      <c r="V273" s="54">
        <v>0</v>
      </c>
      <c r="W273" s="54">
        <v>2325.2399999999998</v>
      </c>
      <c r="X273" s="54">
        <v>0</v>
      </c>
      <c r="Y273" s="54">
        <v>0</v>
      </c>
      <c r="Z273" s="54">
        <v>0</v>
      </c>
      <c r="AA273" s="54">
        <v>0</v>
      </c>
      <c r="AB273" s="54">
        <v>0</v>
      </c>
      <c r="AC273" s="54">
        <v>0</v>
      </c>
      <c r="AD273" s="54">
        <v>0</v>
      </c>
      <c r="AE273" s="54">
        <v>0</v>
      </c>
    </row>
    <row r="274" spans="1:31" s="53" customFormat="1" ht="12" hidden="1" outlineLevel="2">
      <c r="A274" s="60"/>
      <c r="B274" s="53" t="s">
        <v>368</v>
      </c>
      <c r="C274" s="53" t="s">
        <v>294</v>
      </c>
      <c r="D274" s="53" t="s">
        <v>295</v>
      </c>
      <c r="E274" s="54">
        <f t="shared" si="28"/>
        <v>3874.2000000000003</v>
      </c>
      <c r="F274" s="54">
        <v>0</v>
      </c>
      <c r="G274" s="54">
        <v>0</v>
      </c>
      <c r="H274" s="54">
        <v>3874.2000000000003</v>
      </c>
      <c r="I274" s="54">
        <v>0</v>
      </c>
      <c r="J274" s="54">
        <v>0</v>
      </c>
      <c r="K274" s="54">
        <v>0</v>
      </c>
      <c r="L274" s="54">
        <v>0</v>
      </c>
      <c r="M274" s="54">
        <v>0</v>
      </c>
      <c r="N274" s="54">
        <v>0</v>
      </c>
      <c r="O274" s="54">
        <v>0</v>
      </c>
      <c r="P274" s="54">
        <v>0</v>
      </c>
      <c r="Q274" s="54">
        <v>0</v>
      </c>
      <c r="R274" s="54">
        <v>0</v>
      </c>
      <c r="S274" s="54">
        <v>0</v>
      </c>
      <c r="T274" s="54">
        <v>0</v>
      </c>
      <c r="U274" s="54">
        <v>0</v>
      </c>
      <c r="V274" s="54">
        <v>0</v>
      </c>
      <c r="W274" s="54">
        <v>0</v>
      </c>
      <c r="X274" s="54">
        <v>0</v>
      </c>
      <c r="Y274" s="54">
        <v>0</v>
      </c>
      <c r="Z274" s="54">
        <v>0</v>
      </c>
      <c r="AA274" s="54">
        <v>0</v>
      </c>
      <c r="AB274" s="54">
        <v>0</v>
      </c>
      <c r="AC274" s="54">
        <v>0</v>
      </c>
      <c r="AD274" s="54">
        <v>0</v>
      </c>
      <c r="AE274" s="54">
        <v>0</v>
      </c>
    </row>
    <row r="275" spans="1:31" s="53" customFormat="1" ht="12" hidden="1" outlineLevel="2">
      <c r="A275" s="60"/>
      <c r="B275" s="53" t="s">
        <v>368</v>
      </c>
      <c r="C275" s="53" t="s">
        <v>296</v>
      </c>
      <c r="D275" s="53" t="s">
        <v>297</v>
      </c>
      <c r="E275" s="54">
        <f t="shared" si="28"/>
        <v>0</v>
      </c>
      <c r="F275" s="54">
        <v>0</v>
      </c>
      <c r="G275" s="54">
        <v>0</v>
      </c>
      <c r="H275" s="54">
        <v>0</v>
      </c>
      <c r="I275" s="54">
        <v>0</v>
      </c>
      <c r="J275" s="54">
        <v>0</v>
      </c>
      <c r="K275" s="54">
        <v>0</v>
      </c>
      <c r="L275" s="54">
        <v>0</v>
      </c>
      <c r="M275" s="54">
        <v>0</v>
      </c>
      <c r="N275" s="54">
        <v>0</v>
      </c>
      <c r="O275" s="54">
        <v>0</v>
      </c>
      <c r="P275" s="54">
        <v>0</v>
      </c>
      <c r="Q275" s="54">
        <v>0</v>
      </c>
      <c r="R275" s="54">
        <v>0</v>
      </c>
      <c r="S275" s="54">
        <v>0</v>
      </c>
      <c r="T275" s="54">
        <v>0</v>
      </c>
      <c r="U275" s="54">
        <v>0</v>
      </c>
      <c r="V275" s="54">
        <v>0</v>
      </c>
      <c r="W275" s="54">
        <v>0</v>
      </c>
      <c r="X275" s="54">
        <v>0</v>
      </c>
      <c r="Y275" s="54">
        <v>0</v>
      </c>
      <c r="Z275" s="54">
        <v>0</v>
      </c>
      <c r="AA275" s="54">
        <v>0</v>
      </c>
      <c r="AB275" s="54">
        <v>0</v>
      </c>
      <c r="AC275" s="54">
        <v>0</v>
      </c>
      <c r="AD275" s="54">
        <v>0</v>
      </c>
      <c r="AE275" s="54">
        <v>0</v>
      </c>
    </row>
    <row r="276" spans="1:31" s="53" customFormat="1" ht="12" hidden="1" outlineLevel="2">
      <c r="A276" s="60"/>
      <c r="B276" s="53" t="s">
        <v>368</v>
      </c>
      <c r="C276" s="53" t="s">
        <v>299</v>
      </c>
      <c r="D276" s="53" t="s">
        <v>300</v>
      </c>
      <c r="E276" s="54">
        <f t="shared" si="28"/>
        <v>184171.25999999998</v>
      </c>
      <c r="F276" s="54">
        <v>0</v>
      </c>
      <c r="G276" s="54">
        <v>0</v>
      </c>
      <c r="H276" s="54">
        <v>184171.25999999998</v>
      </c>
      <c r="I276" s="54">
        <v>0</v>
      </c>
      <c r="J276" s="54">
        <v>0</v>
      </c>
      <c r="K276" s="54">
        <v>0</v>
      </c>
      <c r="L276" s="54">
        <v>0</v>
      </c>
      <c r="M276" s="54">
        <v>0</v>
      </c>
      <c r="N276" s="54">
        <v>0</v>
      </c>
      <c r="O276" s="54">
        <v>0</v>
      </c>
      <c r="P276" s="54">
        <v>0</v>
      </c>
      <c r="Q276" s="54">
        <v>0</v>
      </c>
      <c r="R276" s="54">
        <v>0</v>
      </c>
      <c r="S276" s="54">
        <v>0</v>
      </c>
      <c r="T276" s="54">
        <v>0</v>
      </c>
      <c r="U276" s="54">
        <v>0</v>
      </c>
      <c r="V276" s="54">
        <v>0</v>
      </c>
      <c r="W276" s="54">
        <v>0</v>
      </c>
      <c r="X276" s="54">
        <v>0</v>
      </c>
      <c r="Y276" s="54">
        <v>0</v>
      </c>
      <c r="Z276" s="54">
        <v>0</v>
      </c>
      <c r="AA276" s="54">
        <v>0</v>
      </c>
      <c r="AB276" s="54">
        <v>0</v>
      </c>
      <c r="AC276" s="54">
        <v>0</v>
      </c>
      <c r="AD276" s="54">
        <v>0</v>
      </c>
      <c r="AE276" s="54">
        <v>0</v>
      </c>
    </row>
    <row r="277" spans="1:31" s="53" customFormat="1" ht="12" hidden="1" outlineLevel="2">
      <c r="A277" s="60"/>
      <c r="B277" s="53" t="s">
        <v>368</v>
      </c>
      <c r="C277" s="53" t="s">
        <v>303</v>
      </c>
      <c r="D277" s="53" t="s">
        <v>304</v>
      </c>
      <c r="E277" s="54">
        <f t="shared" si="28"/>
        <v>0</v>
      </c>
      <c r="F277" s="54">
        <v>0</v>
      </c>
      <c r="G277" s="54">
        <v>0</v>
      </c>
      <c r="H277" s="54">
        <v>0</v>
      </c>
      <c r="I277" s="54">
        <v>0</v>
      </c>
      <c r="J277" s="54">
        <v>0</v>
      </c>
      <c r="K277" s="54">
        <v>0</v>
      </c>
      <c r="L277" s="54">
        <v>0</v>
      </c>
      <c r="M277" s="54">
        <v>0</v>
      </c>
      <c r="N277" s="54">
        <v>0</v>
      </c>
      <c r="O277" s="54">
        <v>0</v>
      </c>
      <c r="P277" s="54">
        <v>0</v>
      </c>
      <c r="Q277" s="54">
        <v>0</v>
      </c>
      <c r="R277" s="54">
        <v>0</v>
      </c>
      <c r="S277" s="54">
        <v>0</v>
      </c>
      <c r="T277" s="54">
        <v>0</v>
      </c>
      <c r="U277" s="54">
        <v>0</v>
      </c>
      <c r="V277" s="54">
        <v>0</v>
      </c>
      <c r="W277" s="54">
        <v>0</v>
      </c>
      <c r="X277" s="54">
        <v>0</v>
      </c>
      <c r="Y277" s="54">
        <v>0</v>
      </c>
      <c r="Z277" s="54">
        <v>0</v>
      </c>
      <c r="AA277" s="54">
        <v>0</v>
      </c>
      <c r="AB277" s="54">
        <v>0</v>
      </c>
      <c r="AC277" s="54">
        <v>0</v>
      </c>
      <c r="AD277" s="54">
        <v>0</v>
      </c>
      <c r="AE277" s="54">
        <v>0</v>
      </c>
    </row>
    <row r="278" spans="1:31" s="53" customFormat="1" ht="12" hidden="1" outlineLevel="2">
      <c r="A278" s="60"/>
      <c r="B278" s="53" t="s">
        <v>368</v>
      </c>
      <c r="C278" s="53" t="s">
        <v>306</v>
      </c>
      <c r="D278" s="53" t="s">
        <v>307</v>
      </c>
      <c r="E278" s="54">
        <f t="shared" ref="E278:E341" si="31">SUM(F278:AE278)</f>
        <v>36550.520000000004</v>
      </c>
      <c r="F278" s="54">
        <v>0</v>
      </c>
      <c r="G278" s="54">
        <v>0</v>
      </c>
      <c r="H278" s="54">
        <v>0</v>
      </c>
      <c r="I278" s="54">
        <v>36550.520000000004</v>
      </c>
      <c r="J278" s="54">
        <v>0</v>
      </c>
      <c r="K278" s="54">
        <v>0</v>
      </c>
      <c r="L278" s="54">
        <v>0</v>
      </c>
      <c r="M278" s="54">
        <v>0</v>
      </c>
      <c r="N278" s="54">
        <v>0</v>
      </c>
      <c r="O278" s="54">
        <v>0</v>
      </c>
      <c r="P278" s="54">
        <v>0</v>
      </c>
      <c r="Q278" s="54">
        <v>0</v>
      </c>
      <c r="R278" s="54">
        <v>0</v>
      </c>
      <c r="S278" s="54">
        <v>0</v>
      </c>
      <c r="T278" s="54">
        <v>0</v>
      </c>
      <c r="U278" s="54">
        <v>0</v>
      </c>
      <c r="V278" s="54">
        <v>0</v>
      </c>
      <c r="W278" s="54">
        <v>0</v>
      </c>
      <c r="X278" s="54">
        <v>0</v>
      </c>
      <c r="Y278" s="54">
        <v>0</v>
      </c>
      <c r="Z278" s="54">
        <v>0</v>
      </c>
      <c r="AA278" s="54">
        <v>0</v>
      </c>
      <c r="AB278" s="54">
        <v>0</v>
      </c>
      <c r="AC278" s="54">
        <v>0</v>
      </c>
      <c r="AD278" s="54">
        <v>0</v>
      </c>
      <c r="AE278" s="54">
        <v>0</v>
      </c>
    </row>
    <row r="279" spans="1:31" s="53" customFormat="1" ht="12" hidden="1" outlineLevel="2">
      <c r="A279" s="60"/>
      <c r="B279" s="53" t="s">
        <v>368</v>
      </c>
      <c r="C279" s="53" t="s">
        <v>308</v>
      </c>
      <c r="D279" s="53" t="s">
        <v>309</v>
      </c>
      <c r="E279" s="54">
        <f t="shared" si="31"/>
        <v>3136.15</v>
      </c>
      <c r="F279" s="54">
        <v>0</v>
      </c>
      <c r="G279" s="54">
        <v>0</v>
      </c>
      <c r="H279" s="54">
        <v>0</v>
      </c>
      <c r="I279" s="54">
        <v>0</v>
      </c>
      <c r="J279" s="54">
        <v>0</v>
      </c>
      <c r="K279" s="54">
        <v>0</v>
      </c>
      <c r="L279" s="54">
        <v>0</v>
      </c>
      <c r="M279" s="54">
        <v>0</v>
      </c>
      <c r="N279" s="54">
        <v>0</v>
      </c>
      <c r="O279" s="54">
        <v>0</v>
      </c>
      <c r="P279" s="54">
        <v>0</v>
      </c>
      <c r="Q279" s="54">
        <v>0</v>
      </c>
      <c r="R279" s="54">
        <v>0</v>
      </c>
      <c r="S279" s="54">
        <v>0</v>
      </c>
      <c r="T279" s="54">
        <v>0</v>
      </c>
      <c r="U279" s="54">
        <v>0</v>
      </c>
      <c r="V279" s="54">
        <v>0</v>
      </c>
      <c r="W279" s="54">
        <v>0</v>
      </c>
      <c r="X279" s="54">
        <v>0</v>
      </c>
      <c r="Y279" s="54">
        <v>3136.15</v>
      </c>
      <c r="Z279" s="54">
        <v>0</v>
      </c>
      <c r="AA279" s="54">
        <v>0</v>
      </c>
      <c r="AB279" s="54">
        <v>0</v>
      </c>
      <c r="AC279" s="54">
        <v>0</v>
      </c>
      <c r="AD279" s="54">
        <v>0</v>
      </c>
      <c r="AE279" s="54">
        <v>0</v>
      </c>
    </row>
    <row r="280" spans="1:31" s="53" customFormat="1" ht="12" hidden="1" outlineLevel="2">
      <c r="A280" s="60"/>
      <c r="B280" s="53" t="s">
        <v>368</v>
      </c>
      <c r="C280" s="53" t="s">
        <v>310</v>
      </c>
      <c r="D280" s="53" t="s">
        <v>298</v>
      </c>
      <c r="E280" s="54">
        <f t="shared" si="31"/>
        <v>24696.83</v>
      </c>
      <c r="F280" s="54">
        <v>0</v>
      </c>
      <c r="G280" s="54">
        <v>24696.83</v>
      </c>
      <c r="H280" s="54">
        <v>0</v>
      </c>
      <c r="I280" s="54">
        <v>0</v>
      </c>
      <c r="J280" s="54">
        <v>0</v>
      </c>
      <c r="K280" s="54">
        <v>0</v>
      </c>
      <c r="L280" s="54">
        <v>0</v>
      </c>
      <c r="M280" s="54">
        <v>0</v>
      </c>
      <c r="N280" s="54">
        <v>0</v>
      </c>
      <c r="O280" s="54">
        <v>0</v>
      </c>
      <c r="P280" s="54">
        <v>0</v>
      </c>
      <c r="Q280" s="54">
        <v>0</v>
      </c>
      <c r="R280" s="54">
        <v>0</v>
      </c>
      <c r="S280" s="54">
        <v>0</v>
      </c>
      <c r="T280" s="54">
        <v>0</v>
      </c>
      <c r="U280" s="54">
        <v>0</v>
      </c>
      <c r="V280" s="54">
        <v>0</v>
      </c>
      <c r="W280" s="54">
        <v>0</v>
      </c>
      <c r="X280" s="54">
        <v>0</v>
      </c>
      <c r="Y280" s="54">
        <v>0</v>
      </c>
      <c r="Z280" s="54">
        <v>0</v>
      </c>
      <c r="AA280" s="54">
        <v>0</v>
      </c>
      <c r="AB280" s="54">
        <v>0</v>
      </c>
      <c r="AC280" s="54">
        <v>0</v>
      </c>
      <c r="AD280" s="54">
        <v>0</v>
      </c>
      <c r="AE280" s="54">
        <v>0</v>
      </c>
    </row>
    <row r="281" spans="1:31" s="53" customFormat="1" ht="12" hidden="1" outlineLevel="2">
      <c r="A281" s="60"/>
      <c r="B281" s="53" t="s">
        <v>368</v>
      </c>
      <c r="C281" s="53" t="s">
        <v>311</v>
      </c>
      <c r="D281" s="53" t="s">
        <v>301</v>
      </c>
      <c r="E281" s="54">
        <f t="shared" si="31"/>
        <v>89853.770000000019</v>
      </c>
      <c r="F281" s="54">
        <v>0</v>
      </c>
      <c r="G281" s="54">
        <v>0</v>
      </c>
      <c r="H281" s="54">
        <v>0</v>
      </c>
      <c r="I281" s="54">
        <v>0</v>
      </c>
      <c r="J281" s="54">
        <v>89853.770000000019</v>
      </c>
      <c r="K281" s="54">
        <v>0</v>
      </c>
      <c r="L281" s="54">
        <v>0</v>
      </c>
      <c r="M281" s="54">
        <v>0</v>
      </c>
      <c r="N281" s="54">
        <v>0</v>
      </c>
      <c r="O281" s="54">
        <v>0</v>
      </c>
      <c r="P281" s="54">
        <v>0</v>
      </c>
      <c r="Q281" s="54">
        <v>0</v>
      </c>
      <c r="R281" s="54">
        <v>0</v>
      </c>
      <c r="S281" s="54">
        <v>0</v>
      </c>
      <c r="T281" s="54">
        <v>0</v>
      </c>
      <c r="U281" s="54">
        <v>0</v>
      </c>
      <c r="V281" s="54">
        <v>0</v>
      </c>
      <c r="W281" s="54">
        <v>0</v>
      </c>
      <c r="X281" s="54">
        <v>0</v>
      </c>
      <c r="Y281" s="54">
        <v>0</v>
      </c>
      <c r="Z281" s="54">
        <v>0</v>
      </c>
      <c r="AA281" s="54">
        <v>0</v>
      </c>
      <c r="AB281" s="54">
        <v>0</v>
      </c>
      <c r="AC281" s="54">
        <v>0</v>
      </c>
      <c r="AD281" s="54">
        <v>0</v>
      </c>
      <c r="AE281" s="54">
        <v>0</v>
      </c>
    </row>
    <row r="282" spans="1:31" s="53" customFormat="1" ht="12" hidden="1" outlineLevel="2">
      <c r="A282" s="60"/>
      <c r="B282" s="53" t="s">
        <v>368</v>
      </c>
      <c r="C282" s="53" t="s">
        <v>312</v>
      </c>
      <c r="D282" s="53" t="s">
        <v>302</v>
      </c>
      <c r="E282" s="54">
        <f t="shared" si="31"/>
        <v>88769.72</v>
      </c>
      <c r="F282" s="54">
        <v>0</v>
      </c>
      <c r="G282" s="54">
        <v>0</v>
      </c>
      <c r="H282" s="54">
        <v>0</v>
      </c>
      <c r="I282" s="54">
        <v>0</v>
      </c>
      <c r="J282" s="54">
        <v>88769.72</v>
      </c>
      <c r="K282" s="54">
        <v>0</v>
      </c>
      <c r="L282" s="54">
        <v>0</v>
      </c>
      <c r="M282" s="54">
        <v>0</v>
      </c>
      <c r="N282" s="54">
        <v>0</v>
      </c>
      <c r="O282" s="54">
        <v>0</v>
      </c>
      <c r="P282" s="54">
        <v>0</v>
      </c>
      <c r="Q282" s="54">
        <v>0</v>
      </c>
      <c r="R282" s="54">
        <v>0</v>
      </c>
      <c r="S282" s="54">
        <v>0</v>
      </c>
      <c r="T282" s="54">
        <v>0</v>
      </c>
      <c r="U282" s="54">
        <v>0</v>
      </c>
      <c r="V282" s="54">
        <v>0</v>
      </c>
      <c r="W282" s="54">
        <v>0</v>
      </c>
      <c r="X282" s="54">
        <v>0</v>
      </c>
      <c r="Y282" s="54">
        <v>0</v>
      </c>
      <c r="Z282" s="54">
        <v>0</v>
      </c>
      <c r="AA282" s="54">
        <v>0</v>
      </c>
      <c r="AB282" s="54">
        <v>0</v>
      </c>
      <c r="AC282" s="54">
        <v>0</v>
      </c>
      <c r="AD282" s="54">
        <v>0</v>
      </c>
      <c r="AE282" s="54">
        <v>0</v>
      </c>
    </row>
    <row r="283" spans="1:31" s="53" customFormat="1" ht="12" hidden="1" outlineLevel="2">
      <c r="A283" s="60"/>
      <c r="B283" s="53" t="s">
        <v>368</v>
      </c>
      <c r="C283" s="53" t="s">
        <v>313</v>
      </c>
      <c r="D283" s="53" t="s">
        <v>314</v>
      </c>
      <c r="E283" s="54">
        <f t="shared" si="31"/>
        <v>4205.17</v>
      </c>
      <c r="F283" s="54">
        <v>0</v>
      </c>
      <c r="G283" s="54">
        <v>0</v>
      </c>
      <c r="H283" s="54">
        <v>0</v>
      </c>
      <c r="I283" s="54">
        <v>4205.17</v>
      </c>
      <c r="J283" s="54">
        <v>0</v>
      </c>
      <c r="K283" s="54">
        <v>0</v>
      </c>
      <c r="L283" s="54">
        <v>0</v>
      </c>
      <c r="M283" s="54">
        <v>0</v>
      </c>
      <c r="N283" s="54">
        <v>0</v>
      </c>
      <c r="O283" s="54">
        <v>0</v>
      </c>
      <c r="P283" s="54">
        <v>0</v>
      </c>
      <c r="Q283" s="54">
        <v>0</v>
      </c>
      <c r="R283" s="54">
        <v>0</v>
      </c>
      <c r="S283" s="54">
        <v>0</v>
      </c>
      <c r="T283" s="54">
        <v>0</v>
      </c>
      <c r="U283" s="54">
        <v>0</v>
      </c>
      <c r="V283" s="54">
        <v>0</v>
      </c>
      <c r="W283" s="54">
        <v>0</v>
      </c>
      <c r="X283" s="54">
        <v>0</v>
      </c>
      <c r="Y283" s="54">
        <v>0</v>
      </c>
      <c r="Z283" s="54">
        <v>0</v>
      </c>
      <c r="AA283" s="54">
        <v>0</v>
      </c>
      <c r="AB283" s="54">
        <v>0</v>
      </c>
      <c r="AC283" s="54">
        <v>0</v>
      </c>
      <c r="AD283" s="54">
        <v>0</v>
      </c>
      <c r="AE283" s="54">
        <v>0</v>
      </c>
    </row>
    <row r="284" spans="1:31" s="53" customFormat="1" ht="12" hidden="1" outlineLevel="2">
      <c r="A284" s="60"/>
      <c r="B284" s="53" t="s">
        <v>368</v>
      </c>
      <c r="C284" s="53" t="s">
        <v>315</v>
      </c>
      <c r="D284" s="53" t="s">
        <v>316</v>
      </c>
      <c r="E284" s="54">
        <f t="shared" si="31"/>
        <v>7166.36</v>
      </c>
      <c r="F284" s="54">
        <v>0</v>
      </c>
      <c r="G284" s="54">
        <v>0</v>
      </c>
      <c r="H284" s="54">
        <v>0</v>
      </c>
      <c r="I284" s="54">
        <v>0</v>
      </c>
      <c r="J284" s="54">
        <v>0</v>
      </c>
      <c r="K284" s="54">
        <v>0</v>
      </c>
      <c r="L284" s="54">
        <v>0</v>
      </c>
      <c r="M284" s="54">
        <v>0</v>
      </c>
      <c r="N284" s="54">
        <v>0</v>
      </c>
      <c r="O284" s="54">
        <v>0</v>
      </c>
      <c r="P284" s="54">
        <v>0</v>
      </c>
      <c r="Q284" s="54">
        <v>0</v>
      </c>
      <c r="R284" s="54">
        <v>0</v>
      </c>
      <c r="S284" s="54">
        <v>0</v>
      </c>
      <c r="T284" s="54">
        <v>0</v>
      </c>
      <c r="U284" s="54">
        <v>0</v>
      </c>
      <c r="V284" s="54">
        <v>0</v>
      </c>
      <c r="W284" s="54">
        <v>0</v>
      </c>
      <c r="X284" s="54">
        <v>0</v>
      </c>
      <c r="Y284" s="54">
        <v>0</v>
      </c>
      <c r="Z284" s="54">
        <v>0</v>
      </c>
      <c r="AA284" s="54">
        <v>0</v>
      </c>
      <c r="AB284" s="54">
        <v>0</v>
      </c>
      <c r="AC284" s="54">
        <v>0</v>
      </c>
      <c r="AD284" s="54">
        <v>0</v>
      </c>
      <c r="AE284" s="54">
        <v>7166.36</v>
      </c>
    </row>
    <row r="285" spans="1:31" s="53" customFormat="1" ht="12" hidden="1" outlineLevel="2">
      <c r="A285" s="60"/>
      <c r="B285" s="53" t="s">
        <v>368</v>
      </c>
      <c r="C285" s="53" t="s">
        <v>317</v>
      </c>
      <c r="D285" s="53" t="s">
        <v>318</v>
      </c>
      <c r="E285" s="54">
        <f t="shared" si="31"/>
        <v>811.26</v>
      </c>
      <c r="F285" s="54">
        <v>0</v>
      </c>
      <c r="G285" s="54">
        <v>0</v>
      </c>
      <c r="H285" s="54">
        <v>0</v>
      </c>
      <c r="I285" s="54">
        <v>0</v>
      </c>
      <c r="J285" s="54">
        <v>0</v>
      </c>
      <c r="K285" s="54">
        <v>0</v>
      </c>
      <c r="L285" s="54">
        <v>0</v>
      </c>
      <c r="M285" s="54">
        <v>0</v>
      </c>
      <c r="N285" s="54">
        <v>0</v>
      </c>
      <c r="O285" s="54">
        <v>0</v>
      </c>
      <c r="P285" s="54">
        <v>0</v>
      </c>
      <c r="Q285" s="54">
        <v>0</v>
      </c>
      <c r="R285" s="54">
        <v>0</v>
      </c>
      <c r="S285" s="54">
        <v>0</v>
      </c>
      <c r="T285" s="54">
        <v>0</v>
      </c>
      <c r="U285" s="54">
        <v>0</v>
      </c>
      <c r="V285" s="54">
        <v>0</v>
      </c>
      <c r="W285" s="54">
        <v>0</v>
      </c>
      <c r="X285" s="54">
        <v>0</v>
      </c>
      <c r="Y285" s="54">
        <v>811.26</v>
      </c>
      <c r="Z285" s="54">
        <v>0</v>
      </c>
      <c r="AA285" s="54">
        <v>0</v>
      </c>
      <c r="AB285" s="54">
        <v>0</v>
      </c>
      <c r="AC285" s="54">
        <v>0</v>
      </c>
      <c r="AD285" s="54">
        <v>0</v>
      </c>
      <c r="AE285" s="54">
        <v>0</v>
      </c>
    </row>
    <row r="286" spans="1:31" s="53" customFormat="1" ht="12" hidden="1" outlineLevel="2">
      <c r="A286" s="60"/>
      <c r="B286" s="53" t="s">
        <v>368</v>
      </c>
      <c r="C286" s="53" t="s">
        <v>319</v>
      </c>
      <c r="D286" s="53" t="s">
        <v>320</v>
      </c>
      <c r="E286" s="54">
        <f t="shared" si="31"/>
        <v>154.47999999999999</v>
      </c>
      <c r="F286" s="54">
        <v>0</v>
      </c>
      <c r="G286" s="54">
        <v>0</v>
      </c>
      <c r="H286" s="54">
        <v>0</v>
      </c>
      <c r="I286" s="54">
        <v>0</v>
      </c>
      <c r="J286" s="54">
        <v>0</v>
      </c>
      <c r="K286" s="54">
        <v>0</v>
      </c>
      <c r="L286" s="54">
        <v>0</v>
      </c>
      <c r="M286" s="54">
        <v>0</v>
      </c>
      <c r="N286" s="54">
        <v>0</v>
      </c>
      <c r="O286" s="54">
        <v>0</v>
      </c>
      <c r="P286" s="54">
        <v>0</v>
      </c>
      <c r="Q286" s="54">
        <v>0</v>
      </c>
      <c r="R286" s="54">
        <v>0</v>
      </c>
      <c r="S286" s="54">
        <v>0</v>
      </c>
      <c r="T286" s="54">
        <v>0</v>
      </c>
      <c r="U286" s="54">
        <v>0</v>
      </c>
      <c r="V286" s="54">
        <v>0</v>
      </c>
      <c r="W286" s="54">
        <v>0</v>
      </c>
      <c r="X286" s="54">
        <v>154.47999999999999</v>
      </c>
      <c r="Y286" s="54">
        <v>0</v>
      </c>
      <c r="Z286" s="54">
        <v>0</v>
      </c>
      <c r="AA286" s="54">
        <v>0</v>
      </c>
      <c r="AB286" s="54">
        <v>0</v>
      </c>
      <c r="AC286" s="54">
        <v>0</v>
      </c>
      <c r="AD286" s="54">
        <v>0</v>
      </c>
      <c r="AE286" s="54">
        <v>0</v>
      </c>
    </row>
    <row r="287" spans="1:31" s="53" customFormat="1" ht="12" hidden="1" outlineLevel="2">
      <c r="A287" s="60"/>
      <c r="B287" s="53" t="s">
        <v>368</v>
      </c>
      <c r="C287" s="53" t="s">
        <v>322</v>
      </c>
      <c r="D287" s="53" t="s">
        <v>305</v>
      </c>
      <c r="E287" s="54">
        <f t="shared" si="31"/>
        <v>761.94</v>
      </c>
      <c r="F287" s="54">
        <v>0</v>
      </c>
      <c r="G287" s="54">
        <v>158.19</v>
      </c>
      <c r="H287" s="54">
        <v>330.59000000000009</v>
      </c>
      <c r="I287" s="54">
        <v>0</v>
      </c>
      <c r="J287" s="54">
        <v>0</v>
      </c>
      <c r="K287" s="54">
        <v>0</v>
      </c>
      <c r="L287" s="54">
        <v>0</v>
      </c>
      <c r="M287" s="54">
        <v>0</v>
      </c>
      <c r="N287" s="54">
        <v>0</v>
      </c>
      <c r="O287" s="54">
        <v>0</v>
      </c>
      <c r="P287" s="54">
        <v>0</v>
      </c>
      <c r="Q287" s="54">
        <v>0</v>
      </c>
      <c r="R287" s="54">
        <v>0</v>
      </c>
      <c r="S287" s="54">
        <v>0</v>
      </c>
      <c r="T287" s="54">
        <v>0</v>
      </c>
      <c r="U287" s="54">
        <v>0</v>
      </c>
      <c r="V287" s="54">
        <v>0</v>
      </c>
      <c r="W287" s="54">
        <v>0</v>
      </c>
      <c r="X287" s="54">
        <v>0</v>
      </c>
      <c r="Y287" s="54">
        <v>25.04</v>
      </c>
      <c r="Z287" s="54">
        <v>33.130000000000003</v>
      </c>
      <c r="AA287" s="54">
        <v>0</v>
      </c>
      <c r="AB287" s="54">
        <v>0</v>
      </c>
      <c r="AC287" s="54">
        <v>0</v>
      </c>
      <c r="AD287" s="54">
        <v>0</v>
      </c>
      <c r="AE287" s="54">
        <v>214.99</v>
      </c>
    </row>
    <row r="288" spans="1:31" s="53" customFormat="1" ht="12" hidden="1" outlineLevel="2">
      <c r="A288" s="60"/>
      <c r="B288" s="53" t="s">
        <v>368</v>
      </c>
      <c r="C288" s="53" t="s">
        <v>323</v>
      </c>
      <c r="D288" s="53" t="s">
        <v>321</v>
      </c>
      <c r="E288" s="54">
        <f t="shared" si="31"/>
        <v>66133.790000000008</v>
      </c>
      <c r="F288" s="54">
        <v>0</v>
      </c>
      <c r="G288" s="54">
        <v>0</v>
      </c>
      <c r="H288" s="54">
        <v>0</v>
      </c>
      <c r="I288" s="54">
        <v>2649.3</v>
      </c>
      <c r="J288" s="54">
        <v>5301.5599999999995</v>
      </c>
      <c r="K288" s="54">
        <v>0</v>
      </c>
      <c r="L288" s="54">
        <v>2120.4299999999998</v>
      </c>
      <c r="M288" s="54">
        <v>0</v>
      </c>
      <c r="N288" s="54">
        <v>0</v>
      </c>
      <c r="O288" s="54">
        <v>1064.05</v>
      </c>
      <c r="P288" s="54">
        <v>0</v>
      </c>
      <c r="Q288" s="54">
        <v>2076.7399999999998</v>
      </c>
      <c r="R288" s="54">
        <v>3987.07</v>
      </c>
      <c r="S288" s="54">
        <v>0</v>
      </c>
      <c r="T288" s="54">
        <v>19934.340000000004</v>
      </c>
      <c r="U288" s="54">
        <v>19656.66</v>
      </c>
      <c r="V288" s="54">
        <v>0</v>
      </c>
      <c r="W288" s="54">
        <v>3693.2399999999993</v>
      </c>
      <c r="X288" s="54">
        <v>2386.62</v>
      </c>
      <c r="Y288" s="54">
        <v>1529.2</v>
      </c>
      <c r="Z288" s="54">
        <v>0</v>
      </c>
      <c r="AA288" s="54">
        <v>1417.5</v>
      </c>
      <c r="AB288" s="54">
        <v>0</v>
      </c>
      <c r="AC288" s="54">
        <v>0</v>
      </c>
      <c r="AD288" s="54">
        <v>317.08</v>
      </c>
      <c r="AE288" s="54">
        <v>0</v>
      </c>
    </row>
    <row r="289" spans="1:31" s="53" customFormat="1" ht="12" hidden="1" outlineLevel="2">
      <c r="A289" s="60"/>
      <c r="B289" s="53" t="s">
        <v>368</v>
      </c>
      <c r="C289" s="53" t="s">
        <v>324</v>
      </c>
      <c r="D289" s="53" t="s">
        <v>325</v>
      </c>
      <c r="E289" s="54">
        <f t="shared" si="31"/>
        <v>3483.8799999999997</v>
      </c>
      <c r="F289" s="54">
        <v>0</v>
      </c>
      <c r="G289" s="54">
        <v>0</v>
      </c>
      <c r="H289" s="54">
        <v>0</v>
      </c>
      <c r="I289" s="54">
        <v>0</v>
      </c>
      <c r="J289" s="54">
        <v>0</v>
      </c>
      <c r="K289" s="54">
        <v>0</v>
      </c>
      <c r="L289" s="54">
        <v>0</v>
      </c>
      <c r="M289" s="54">
        <v>0</v>
      </c>
      <c r="N289" s="54">
        <v>0</v>
      </c>
      <c r="O289" s="54">
        <v>803.62</v>
      </c>
      <c r="P289" s="54">
        <v>0</v>
      </c>
      <c r="Q289" s="54">
        <v>1783.9099999999999</v>
      </c>
      <c r="R289" s="54">
        <v>0</v>
      </c>
      <c r="S289" s="54">
        <v>0</v>
      </c>
      <c r="T289" s="54">
        <v>0</v>
      </c>
      <c r="U289" s="54">
        <v>0</v>
      </c>
      <c r="V289" s="54">
        <v>0</v>
      </c>
      <c r="W289" s="54">
        <v>0</v>
      </c>
      <c r="X289" s="54">
        <v>896.35</v>
      </c>
      <c r="Y289" s="54">
        <v>0</v>
      </c>
      <c r="Z289" s="54">
        <v>0</v>
      </c>
      <c r="AA289" s="54">
        <v>0</v>
      </c>
      <c r="AB289" s="54">
        <v>0</v>
      </c>
      <c r="AC289" s="54">
        <v>0</v>
      </c>
      <c r="AD289" s="54">
        <v>0</v>
      </c>
      <c r="AE289" s="54">
        <v>0</v>
      </c>
    </row>
    <row r="290" spans="1:31" s="53" customFormat="1" ht="12" hidden="1" outlineLevel="2">
      <c r="A290" s="60"/>
      <c r="B290" s="53" t="s">
        <v>368</v>
      </c>
      <c r="C290" s="53" t="s">
        <v>326</v>
      </c>
      <c r="D290" s="53" t="s">
        <v>327</v>
      </c>
      <c r="E290" s="54">
        <f t="shared" si="31"/>
        <v>165668.62999999998</v>
      </c>
      <c r="F290" s="54">
        <v>0</v>
      </c>
      <c r="G290" s="54">
        <v>0</v>
      </c>
      <c r="H290" s="54">
        <v>0</v>
      </c>
      <c r="I290" s="54">
        <v>0</v>
      </c>
      <c r="J290" s="54">
        <v>31310.48</v>
      </c>
      <c r="K290" s="54">
        <v>0</v>
      </c>
      <c r="L290" s="54">
        <v>0</v>
      </c>
      <c r="M290" s="54">
        <v>0</v>
      </c>
      <c r="N290" s="54">
        <v>0</v>
      </c>
      <c r="O290" s="54">
        <v>0</v>
      </c>
      <c r="P290" s="54">
        <v>0</v>
      </c>
      <c r="Q290" s="54">
        <v>0</v>
      </c>
      <c r="R290" s="54">
        <v>23566.85</v>
      </c>
      <c r="S290" s="54">
        <v>0</v>
      </c>
      <c r="T290" s="54">
        <v>52729.85</v>
      </c>
      <c r="U290" s="54">
        <v>50226.93</v>
      </c>
      <c r="V290" s="54">
        <v>0</v>
      </c>
      <c r="W290" s="54">
        <v>0</v>
      </c>
      <c r="X290" s="54">
        <v>0</v>
      </c>
      <c r="Y290" s="54">
        <v>0</v>
      </c>
      <c r="Z290" s="54">
        <v>0</v>
      </c>
      <c r="AA290" s="54">
        <v>7834.5199999999995</v>
      </c>
      <c r="AB290" s="54">
        <v>0</v>
      </c>
      <c r="AC290" s="54">
        <v>0</v>
      </c>
      <c r="AD290" s="54">
        <v>0</v>
      </c>
      <c r="AE290" s="54">
        <v>0</v>
      </c>
    </row>
    <row r="291" spans="1:31" s="53" customFormat="1" ht="12" hidden="1" outlineLevel="2">
      <c r="A291" s="60"/>
      <c r="B291" s="53" t="s">
        <v>368</v>
      </c>
      <c r="C291" s="53" t="s">
        <v>328</v>
      </c>
      <c r="D291" s="53" t="s">
        <v>329</v>
      </c>
      <c r="E291" s="54">
        <f t="shared" si="31"/>
        <v>9937.32</v>
      </c>
      <c r="F291" s="54">
        <v>0</v>
      </c>
      <c r="G291" s="54">
        <v>0</v>
      </c>
      <c r="H291" s="54">
        <v>0</v>
      </c>
      <c r="I291" s="54">
        <v>9937.32</v>
      </c>
      <c r="J291" s="54">
        <v>0</v>
      </c>
      <c r="K291" s="54">
        <v>0</v>
      </c>
      <c r="L291" s="54">
        <v>0</v>
      </c>
      <c r="M291" s="54">
        <v>0</v>
      </c>
      <c r="N291" s="54">
        <v>0</v>
      </c>
      <c r="O291" s="54">
        <v>0</v>
      </c>
      <c r="P291" s="54">
        <v>0</v>
      </c>
      <c r="Q291" s="54">
        <v>0</v>
      </c>
      <c r="R291" s="54">
        <v>0</v>
      </c>
      <c r="S291" s="54">
        <v>0</v>
      </c>
      <c r="T291" s="54">
        <v>0</v>
      </c>
      <c r="U291" s="54">
        <v>0</v>
      </c>
      <c r="V291" s="54">
        <v>0</v>
      </c>
      <c r="W291" s="54">
        <v>0</v>
      </c>
      <c r="X291" s="54">
        <v>0</v>
      </c>
      <c r="Y291" s="54">
        <v>0</v>
      </c>
      <c r="Z291" s="54">
        <v>0</v>
      </c>
      <c r="AA291" s="54">
        <v>0</v>
      </c>
      <c r="AB291" s="54">
        <v>0</v>
      </c>
      <c r="AC291" s="54">
        <v>0</v>
      </c>
      <c r="AD291" s="54">
        <v>0</v>
      </c>
      <c r="AE291" s="54">
        <v>0</v>
      </c>
    </row>
    <row r="292" spans="1:31" s="53" customFormat="1" ht="12" hidden="1" outlineLevel="2">
      <c r="A292" s="60"/>
      <c r="B292" s="53" t="s">
        <v>368</v>
      </c>
      <c r="C292" s="53" t="s">
        <v>330</v>
      </c>
      <c r="D292" s="53" t="s">
        <v>331</v>
      </c>
      <c r="E292" s="54">
        <f t="shared" si="31"/>
        <v>45603.659999999996</v>
      </c>
      <c r="F292" s="54">
        <v>0</v>
      </c>
      <c r="G292" s="54">
        <v>0</v>
      </c>
      <c r="H292" s="54">
        <v>0</v>
      </c>
      <c r="I292" s="54">
        <v>0</v>
      </c>
      <c r="J292" s="54">
        <v>3100.47</v>
      </c>
      <c r="K292" s="54">
        <v>0</v>
      </c>
      <c r="L292" s="54">
        <v>8587.76</v>
      </c>
      <c r="M292" s="54">
        <v>0</v>
      </c>
      <c r="N292" s="54">
        <v>0</v>
      </c>
      <c r="O292" s="54">
        <v>0</v>
      </c>
      <c r="P292" s="54">
        <v>0</v>
      </c>
      <c r="Q292" s="54">
        <v>0</v>
      </c>
      <c r="R292" s="54">
        <v>1189.81</v>
      </c>
      <c r="S292" s="54">
        <v>0</v>
      </c>
      <c r="T292" s="54">
        <v>9191.0999999999985</v>
      </c>
      <c r="U292" s="54">
        <v>0</v>
      </c>
      <c r="V292" s="54">
        <v>0</v>
      </c>
      <c r="W292" s="54">
        <v>5692.17</v>
      </c>
      <c r="X292" s="54">
        <v>0</v>
      </c>
      <c r="Y292" s="54">
        <v>13567.32</v>
      </c>
      <c r="Z292" s="54">
        <v>0</v>
      </c>
      <c r="AA292" s="54">
        <v>4275.03</v>
      </c>
      <c r="AB292" s="54">
        <v>0</v>
      </c>
      <c r="AC292" s="54">
        <v>0</v>
      </c>
      <c r="AD292" s="54">
        <v>0</v>
      </c>
      <c r="AE292" s="54">
        <v>0</v>
      </c>
    </row>
    <row r="293" spans="1:31" s="53" customFormat="1" ht="12" hidden="1" outlineLevel="2">
      <c r="A293" s="60"/>
      <c r="B293" s="53" t="s">
        <v>368</v>
      </c>
      <c r="C293" s="53" t="s">
        <v>332</v>
      </c>
      <c r="D293" s="53" t="s">
        <v>333</v>
      </c>
      <c r="E293" s="54">
        <f t="shared" si="31"/>
        <v>72470.820000000007</v>
      </c>
      <c r="F293" s="54">
        <v>0</v>
      </c>
      <c r="G293" s="54">
        <v>0</v>
      </c>
      <c r="H293" s="54">
        <v>0</v>
      </c>
      <c r="I293" s="54">
        <v>0</v>
      </c>
      <c r="J293" s="54">
        <v>0</v>
      </c>
      <c r="K293" s="54">
        <v>0</v>
      </c>
      <c r="L293" s="54">
        <v>5123.8</v>
      </c>
      <c r="M293" s="54">
        <v>0</v>
      </c>
      <c r="N293" s="54">
        <v>0</v>
      </c>
      <c r="O293" s="54">
        <v>0</v>
      </c>
      <c r="P293" s="54">
        <v>0</v>
      </c>
      <c r="Q293" s="54">
        <v>0</v>
      </c>
      <c r="R293" s="54">
        <v>0</v>
      </c>
      <c r="S293" s="54">
        <v>0</v>
      </c>
      <c r="T293" s="54">
        <v>67347.02</v>
      </c>
      <c r="U293" s="54">
        <v>0</v>
      </c>
      <c r="V293" s="54">
        <v>0</v>
      </c>
      <c r="W293" s="54">
        <v>0</v>
      </c>
      <c r="X293" s="54">
        <v>0</v>
      </c>
      <c r="Y293" s="54">
        <v>0</v>
      </c>
      <c r="Z293" s="54">
        <v>0</v>
      </c>
      <c r="AA293" s="54">
        <v>0</v>
      </c>
      <c r="AB293" s="54">
        <v>0</v>
      </c>
      <c r="AC293" s="54">
        <v>0</v>
      </c>
      <c r="AD293" s="54">
        <v>0</v>
      </c>
      <c r="AE293" s="54">
        <v>0</v>
      </c>
    </row>
    <row r="294" spans="1:31" s="53" customFormat="1" ht="12" hidden="1" outlineLevel="2">
      <c r="A294" s="60"/>
      <c r="B294" s="53" t="s">
        <v>368</v>
      </c>
      <c r="C294" s="53" t="s">
        <v>334</v>
      </c>
      <c r="D294" s="53" t="s">
        <v>335</v>
      </c>
      <c r="E294" s="54">
        <f t="shared" si="31"/>
        <v>211633.40000000002</v>
      </c>
      <c r="F294" s="54">
        <v>0</v>
      </c>
      <c r="G294" s="54">
        <v>0</v>
      </c>
      <c r="H294" s="54">
        <v>0</v>
      </c>
      <c r="I294" s="54">
        <v>0</v>
      </c>
      <c r="J294" s="54">
        <v>5372.76</v>
      </c>
      <c r="K294" s="54">
        <v>0</v>
      </c>
      <c r="L294" s="54">
        <v>24603.160000000003</v>
      </c>
      <c r="M294" s="54">
        <v>0</v>
      </c>
      <c r="N294" s="54">
        <v>0</v>
      </c>
      <c r="O294" s="54">
        <v>0</v>
      </c>
      <c r="P294" s="54">
        <v>0</v>
      </c>
      <c r="Q294" s="54">
        <v>0</v>
      </c>
      <c r="R294" s="54">
        <v>2060.88</v>
      </c>
      <c r="S294" s="54">
        <v>0</v>
      </c>
      <c r="T294" s="54">
        <v>143687.01999999999</v>
      </c>
      <c r="U294" s="54">
        <v>0</v>
      </c>
      <c r="V294" s="54">
        <v>0</v>
      </c>
      <c r="W294" s="54">
        <v>4990.92</v>
      </c>
      <c r="X294" s="54">
        <v>0</v>
      </c>
      <c r="Y294" s="54">
        <v>23510.91</v>
      </c>
      <c r="Z294" s="54">
        <v>0</v>
      </c>
      <c r="AA294" s="54">
        <v>7407.75</v>
      </c>
      <c r="AB294" s="54">
        <v>0</v>
      </c>
      <c r="AC294" s="54">
        <v>0</v>
      </c>
      <c r="AD294" s="54">
        <v>0</v>
      </c>
      <c r="AE294" s="54">
        <v>0</v>
      </c>
    </row>
    <row r="295" spans="1:31" s="53" customFormat="1" ht="12" hidden="1" outlineLevel="2">
      <c r="A295" s="60"/>
      <c r="B295" s="53" t="s">
        <v>368</v>
      </c>
      <c r="C295" s="53" t="s">
        <v>338</v>
      </c>
      <c r="D295" s="53" t="s">
        <v>339</v>
      </c>
      <c r="E295" s="54">
        <f t="shared" si="31"/>
        <v>198510.52000000002</v>
      </c>
      <c r="F295" s="54">
        <v>0</v>
      </c>
      <c r="G295" s="54">
        <v>0</v>
      </c>
      <c r="H295" s="54">
        <v>0</v>
      </c>
      <c r="I295" s="54">
        <v>0</v>
      </c>
      <c r="J295" s="54">
        <v>0</v>
      </c>
      <c r="K295" s="54">
        <v>0</v>
      </c>
      <c r="L295" s="54">
        <v>19003.95</v>
      </c>
      <c r="M295" s="54">
        <v>0</v>
      </c>
      <c r="N295" s="54">
        <v>0</v>
      </c>
      <c r="O295" s="54">
        <v>15333.75</v>
      </c>
      <c r="P295" s="54">
        <v>0</v>
      </c>
      <c r="Q295" s="54">
        <v>30168.079999999998</v>
      </c>
      <c r="R295" s="54">
        <v>0</v>
      </c>
      <c r="S295" s="54">
        <v>0</v>
      </c>
      <c r="T295" s="54">
        <v>0</v>
      </c>
      <c r="U295" s="54">
        <v>0</v>
      </c>
      <c r="V295" s="54">
        <v>0</v>
      </c>
      <c r="W295" s="54">
        <v>82725.670000000013</v>
      </c>
      <c r="X295" s="54">
        <v>51279.07</v>
      </c>
      <c r="Y295" s="54">
        <v>0</v>
      </c>
      <c r="Z295" s="54">
        <v>0</v>
      </c>
      <c r="AA295" s="54">
        <v>0</v>
      </c>
      <c r="AB295" s="54">
        <v>0</v>
      </c>
      <c r="AC295" s="54">
        <v>0</v>
      </c>
      <c r="AD295" s="54">
        <v>0</v>
      </c>
      <c r="AE295" s="54">
        <v>0</v>
      </c>
    </row>
    <row r="296" spans="1:31" s="53" customFormat="1" ht="12" hidden="1" outlineLevel="2">
      <c r="A296" s="60"/>
      <c r="B296" s="53" t="s">
        <v>368</v>
      </c>
      <c r="C296" s="53" t="s">
        <v>340</v>
      </c>
      <c r="D296" s="53" t="s">
        <v>341</v>
      </c>
      <c r="E296" s="54">
        <f t="shared" si="31"/>
        <v>0</v>
      </c>
      <c r="F296" s="54">
        <v>0</v>
      </c>
      <c r="G296" s="54">
        <v>0</v>
      </c>
      <c r="H296" s="54">
        <v>0</v>
      </c>
      <c r="I296" s="54">
        <v>0</v>
      </c>
      <c r="J296" s="54">
        <v>0</v>
      </c>
      <c r="K296" s="54">
        <v>0</v>
      </c>
      <c r="L296" s="54">
        <v>0</v>
      </c>
      <c r="M296" s="54">
        <v>0</v>
      </c>
      <c r="N296" s="54">
        <v>0</v>
      </c>
      <c r="O296" s="54">
        <v>0</v>
      </c>
      <c r="P296" s="54">
        <v>0</v>
      </c>
      <c r="Q296" s="54">
        <v>0</v>
      </c>
      <c r="R296" s="54">
        <v>0</v>
      </c>
      <c r="S296" s="54">
        <v>0</v>
      </c>
      <c r="T296" s="54">
        <v>0</v>
      </c>
      <c r="U296" s="54">
        <v>0</v>
      </c>
      <c r="V296" s="54">
        <v>0</v>
      </c>
      <c r="W296" s="54">
        <v>0</v>
      </c>
      <c r="X296" s="54">
        <v>0</v>
      </c>
      <c r="Y296" s="54">
        <v>0</v>
      </c>
      <c r="Z296" s="54">
        <v>0</v>
      </c>
      <c r="AA296" s="54">
        <v>0</v>
      </c>
      <c r="AB296" s="54">
        <v>0</v>
      </c>
      <c r="AC296" s="54">
        <v>0</v>
      </c>
      <c r="AD296" s="54">
        <v>0</v>
      </c>
      <c r="AE296" s="54">
        <v>0</v>
      </c>
    </row>
    <row r="297" spans="1:31" s="53" customFormat="1" ht="12" hidden="1" outlineLevel="2">
      <c r="A297" s="60"/>
      <c r="B297" s="53" t="s">
        <v>368</v>
      </c>
      <c r="C297" s="53" t="s">
        <v>342</v>
      </c>
      <c r="D297" s="53" t="s">
        <v>343</v>
      </c>
      <c r="E297" s="54">
        <f t="shared" si="31"/>
        <v>26288.049999999996</v>
      </c>
      <c r="F297" s="54">
        <v>0</v>
      </c>
      <c r="G297" s="54">
        <v>0</v>
      </c>
      <c r="H297" s="54">
        <v>0</v>
      </c>
      <c r="I297" s="54">
        <v>0</v>
      </c>
      <c r="J297" s="54">
        <v>989.01</v>
      </c>
      <c r="K297" s="54">
        <v>0</v>
      </c>
      <c r="L297" s="54">
        <v>0</v>
      </c>
      <c r="M297" s="54">
        <v>0</v>
      </c>
      <c r="N297" s="54">
        <v>0</v>
      </c>
      <c r="O297" s="54">
        <v>0</v>
      </c>
      <c r="P297" s="54">
        <v>0</v>
      </c>
      <c r="Q297" s="54">
        <v>0</v>
      </c>
      <c r="R297" s="54">
        <v>25299.039999999997</v>
      </c>
      <c r="S297" s="54">
        <v>0</v>
      </c>
      <c r="T297" s="54">
        <v>0</v>
      </c>
      <c r="U297" s="54">
        <v>0</v>
      </c>
      <c r="V297" s="54">
        <v>0</v>
      </c>
      <c r="W297" s="54">
        <v>0</v>
      </c>
      <c r="X297" s="54">
        <v>0</v>
      </c>
      <c r="Y297" s="54">
        <v>0</v>
      </c>
      <c r="Z297" s="54">
        <v>0</v>
      </c>
      <c r="AA297" s="54">
        <v>0</v>
      </c>
      <c r="AB297" s="54">
        <v>0</v>
      </c>
      <c r="AC297" s="54">
        <v>0</v>
      </c>
      <c r="AD297" s="54">
        <v>0</v>
      </c>
      <c r="AE297" s="54">
        <v>0</v>
      </c>
    </row>
    <row r="298" spans="1:31" s="53" customFormat="1" ht="12" hidden="1" outlineLevel="2">
      <c r="A298" s="60"/>
      <c r="B298" s="53" t="s">
        <v>368</v>
      </c>
      <c r="C298" s="53" t="s">
        <v>344</v>
      </c>
      <c r="D298" s="53" t="s">
        <v>345</v>
      </c>
      <c r="E298" s="54">
        <f t="shared" si="31"/>
        <v>30097.85</v>
      </c>
      <c r="F298" s="54">
        <v>0</v>
      </c>
      <c r="G298" s="54">
        <v>0</v>
      </c>
      <c r="H298" s="54">
        <v>0</v>
      </c>
      <c r="I298" s="54">
        <v>0</v>
      </c>
      <c r="J298" s="54">
        <v>0</v>
      </c>
      <c r="K298" s="54">
        <v>0</v>
      </c>
      <c r="L298" s="54">
        <v>6711.92</v>
      </c>
      <c r="M298" s="54">
        <v>0</v>
      </c>
      <c r="N298" s="54">
        <v>0</v>
      </c>
      <c r="O298" s="54">
        <v>0</v>
      </c>
      <c r="P298" s="54">
        <v>0</v>
      </c>
      <c r="Q298" s="54">
        <v>0</v>
      </c>
      <c r="R298" s="54">
        <v>0</v>
      </c>
      <c r="S298" s="54">
        <v>0</v>
      </c>
      <c r="T298" s="54">
        <v>0</v>
      </c>
      <c r="U298" s="54">
        <v>0</v>
      </c>
      <c r="V298" s="54">
        <v>0</v>
      </c>
      <c r="W298" s="54">
        <v>23385.93</v>
      </c>
      <c r="X298" s="54">
        <v>0</v>
      </c>
      <c r="Y298" s="54">
        <v>0</v>
      </c>
      <c r="Z298" s="54">
        <v>0</v>
      </c>
      <c r="AA298" s="54">
        <v>0</v>
      </c>
      <c r="AB298" s="54">
        <v>0</v>
      </c>
      <c r="AC298" s="54">
        <v>0</v>
      </c>
      <c r="AD298" s="54">
        <v>0</v>
      </c>
      <c r="AE298" s="54">
        <v>0</v>
      </c>
    </row>
    <row r="299" spans="1:31" s="53" customFormat="1" ht="12" hidden="1" outlineLevel="2">
      <c r="A299" s="60"/>
      <c r="B299" s="53" t="s">
        <v>368</v>
      </c>
      <c r="C299" s="53" t="s">
        <v>346</v>
      </c>
      <c r="D299" s="53" t="s">
        <v>347</v>
      </c>
      <c r="E299" s="54">
        <f t="shared" si="31"/>
        <v>4787.91</v>
      </c>
      <c r="F299" s="54">
        <v>0</v>
      </c>
      <c r="G299" s="54">
        <v>0</v>
      </c>
      <c r="H299" s="54">
        <v>0</v>
      </c>
      <c r="I299" s="54">
        <v>0</v>
      </c>
      <c r="J299" s="54">
        <v>0</v>
      </c>
      <c r="K299" s="54">
        <v>0</v>
      </c>
      <c r="L299" s="54">
        <v>0</v>
      </c>
      <c r="M299" s="54">
        <v>0</v>
      </c>
      <c r="N299" s="54">
        <v>0</v>
      </c>
      <c r="O299" s="54">
        <v>0</v>
      </c>
      <c r="P299" s="54">
        <v>0</v>
      </c>
      <c r="Q299" s="54">
        <v>0</v>
      </c>
      <c r="R299" s="54">
        <v>0</v>
      </c>
      <c r="S299" s="54">
        <v>0</v>
      </c>
      <c r="T299" s="54">
        <v>0</v>
      </c>
      <c r="U299" s="54">
        <v>0</v>
      </c>
      <c r="V299" s="54">
        <v>0</v>
      </c>
      <c r="W299" s="54">
        <v>0</v>
      </c>
      <c r="X299" s="54">
        <v>0</v>
      </c>
      <c r="Y299" s="54">
        <v>0</v>
      </c>
      <c r="Z299" s="54">
        <v>0</v>
      </c>
      <c r="AA299" s="54">
        <v>0</v>
      </c>
      <c r="AB299" s="54">
        <v>0</v>
      </c>
      <c r="AC299" s="54">
        <v>0</v>
      </c>
      <c r="AD299" s="54">
        <v>4787.91</v>
      </c>
      <c r="AE299" s="54">
        <v>0</v>
      </c>
    </row>
    <row r="300" spans="1:31" s="53" customFormat="1" ht="12" hidden="1" outlineLevel="2">
      <c r="A300" s="60"/>
      <c r="B300" s="53" t="s">
        <v>368</v>
      </c>
      <c r="C300" s="53" t="s">
        <v>348</v>
      </c>
      <c r="D300" s="53" t="s">
        <v>349</v>
      </c>
      <c r="E300" s="54">
        <f t="shared" si="31"/>
        <v>7563.3</v>
      </c>
      <c r="F300" s="54">
        <v>0</v>
      </c>
      <c r="G300" s="54">
        <v>0</v>
      </c>
      <c r="H300" s="54">
        <v>0</v>
      </c>
      <c r="I300" s="54">
        <v>0</v>
      </c>
      <c r="J300" s="54">
        <v>0</v>
      </c>
      <c r="K300" s="54">
        <v>0</v>
      </c>
      <c r="L300" s="54">
        <v>0</v>
      </c>
      <c r="M300" s="54">
        <v>0</v>
      </c>
      <c r="N300" s="54">
        <v>0</v>
      </c>
      <c r="O300" s="54">
        <v>0</v>
      </c>
      <c r="P300" s="54">
        <v>0</v>
      </c>
      <c r="Q300" s="54">
        <v>0</v>
      </c>
      <c r="R300" s="54">
        <v>0</v>
      </c>
      <c r="S300" s="54">
        <v>0</v>
      </c>
      <c r="T300" s="54">
        <v>0</v>
      </c>
      <c r="U300" s="54">
        <v>0</v>
      </c>
      <c r="V300" s="54">
        <v>0</v>
      </c>
      <c r="W300" s="54">
        <v>0</v>
      </c>
      <c r="X300" s="54">
        <v>0</v>
      </c>
      <c r="Y300" s="54">
        <v>0</v>
      </c>
      <c r="Z300" s="54">
        <v>0</v>
      </c>
      <c r="AA300" s="54">
        <v>0</v>
      </c>
      <c r="AB300" s="54">
        <v>0</v>
      </c>
      <c r="AC300" s="54">
        <v>0</v>
      </c>
      <c r="AD300" s="54">
        <v>7563.3</v>
      </c>
      <c r="AE300" s="54">
        <v>0</v>
      </c>
    </row>
    <row r="301" spans="1:31" s="53" customFormat="1" ht="12" hidden="1" outlineLevel="2">
      <c r="A301" s="60"/>
      <c r="B301" s="53" t="s">
        <v>368</v>
      </c>
      <c r="C301" s="53" t="s">
        <v>352</v>
      </c>
      <c r="D301" s="53" t="s">
        <v>353</v>
      </c>
      <c r="E301" s="54">
        <f t="shared" si="31"/>
        <v>403.88</v>
      </c>
      <c r="F301" s="54">
        <v>0</v>
      </c>
      <c r="G301" s="54">
        <v>0</v>
      </c>
      <c r="H301" s="54">
        <v>0</v>
      </c>
      <c r="I301" s="54">
        <v>0</v>
      </c>
      <c r="J301" s="54">
        <v>0</v>
      </c>
      <c r="K301" s="54">
        <v>0</v>
      </c>
      <c r="L301" s="54">
        <v>0</v>
      </c>
      <c r="M301" s="54">
        <v>0</v>
      </c>
      <c r="N301" s="54">
        <v>0</v>
      </c>
      <c r="O301" s="54">
        <v>0</v>
      </c>
      <c r="P301" s="54">
        <v>0</v>
      </c>
      <c r="Q301" s="54">
        <v>0</v>
      </c>
      <c r="R301" s="54">
        <v>0</v>
      </c>
      <c r="S301" s="54">
        <v>0</v>
      </c>
      <c r="T301" s="54">
        <v>0</v>
      </c>
      <c r="U301" s="54">
        <v>0</v>
      </c>
      <c r="V301" s="54">
        <v>0</v>
      </c>
      <c r="W301" s="54">
        <v>0</v>
      </c>
      <c r="X301" s="54">
        <v>0</v>
      </c>
      <c r="Y301" s="54">
        <v>403.88</v>
      </c>
      <c r="Z301" s="54">
        <v>0</v>
      </c>
      <c r="AA301" s="54">
        <v>0</v>
      </c>
      <c r="AB301" s="54">
        <v>0</v>
      </c>
      <c r="AC301" s="54">
        <v>0</v>
      </c>
      <c r="AD301" s="54">
        <v>0</v>
      </c>
      <c r="AE301" s="54">
        <v>0</v>
      </c>
    </row>
    <row r="302" spans="1:31" s="53" customFormat="1" ht="12" hidden="1" outlineLevel="2">
      <c r="A302" s="60"/>
      <c r="B302" s="53" t="s">
        <v>368</v>
      </c>
      <c r="C302" s="53" t="s">
        <v>358</v>
      </c>
      <c r="D302" s="53" t="s">
        <v>359</v>
      </c>
      <c r="E302" s="54">
        <f t="shared" si="31"/>
        <v>4626.8899999999994</v>
      </c>
      <c r="F302" s="54">
        <v>0</v>
      </c>
      <c r="G302" s="54">
        <v>1404.46</v>
      </c>
      <c r="H302" s="54">
        <v>3222.43</v>
      </c>
      <c r="I302" s="54">
        <v>0</v>
      </c>
      <c r="J302" s="54">
        <v>0</v>
      </c>
      <c r="K302" s="54">
        <v>0</v>
      </c>
      <c r="L302" s="54">
        <v>0</v>
      </c>
      <c r="M302" s="54">
        <v>0</v>
      </c>
      <c r="N302" s="54">
        <v>0</v>
      </c>
      <c r="O302" s="54">
        <v>0</v>
      </c>
      <c r="P302" s="54">
        <v>0</v>
      </c>
      <c r="Q302" s="54">
        <v>0</v>
      </c>
      <c r="R302" s="54">
        <v>0</v>
      </c>
      <c r="S302" s="54">
        <v>0</v>
      </c>
      <c r="T302" s="54">
        <v>0</v>
      </c>
      <c r="U302" s="54">
        <v>0</v>
      </c>
      <c r="V302" s="54">
        <v>0</v>
      </c>
      <c r="W302" s="54">
        <v>0</v>
      </c>
      <c r="X302" s="54">
        <v>0</v>
      </c>
      <c r="Y302" s="54">
        <v>0</v>
      </c>
      <c r="Z302" s="54">
        <v>0</v>
      </c>
      <c r="AA302" s="54">
        <v>0</v>
      </c>
      <c r="AB302" s="54">
        <v>0</v>
      </c>
      <c r="AC302" s="54">
        <v>0</v>
      </c>
      <c r="AD302" s="54">
        <v>0</v>
      </c>
      <c r="AE302" s="54">
        <v>0</v>
      </c>
    </row>
    <row r="303" spans="1:31" s="53" customFormat="1" outlineLevel="1" collapsed="1">
      <c r="A303" s="60">
        <v>49</v>
      </c>
      <c r="B303" s="57" t="s">
        <v>381</v>
      </c>
      <c r="D303" s="25" t="s">
        <v>89</v>
      </c>
      <c r="E303" s="54">
        <f t="shared" ref="E303:AE303" si="32">SUBTOTAL(9,E243:E302)</f>
        <v>2470389.3699999996</v>
      </c>
      <c r="F303" s="54">
        <f t="shared" si="32"/>
        <v>0</v>
      </c>
      <c r="G303" s="54">
        <f t="shared" si="32"/>
        <v>39269.340000000004</v>
      </c>
      <c r="H303" s="54">
        <f t="shared" si="32"/>
        <v>224409.95999999996</v>
      </c>
      <c r="I303" s="54">
        <f t="shared" si="32"/>
        <v>363531.09</v>
      </c>
      <c r="J303" s="54">
        <f t="shared" si="32"/>
        <v>248853.56000000006</v>
      </c>
      <c r="K303" s="54">
        <f t="shared" si="32"/>
        <v>0</v>
      </c>
      <c r="L303" s="54">
        <f t="shared" si="32"/>
        <v>276653.13999999996</v>
      </c>
      <c r="M303" s="54">
        <f t="shared" si="32"/>
        <v>0</v>
      </c>
      <c r="N303" s="54">
        <f t="shared" si="32"/>
        <v>0</v>
      </c>
      <c r="O303" s="54">
        <f t="shared" si="32"/>
        <v>22636.870000000003</v>
      </c>
      <c r="P303" s="54">
        <f t="shared" si="32"/>
        <v>0</v>
      </c>
      <c r="Q303" s="54">
        <f t="shared" si="32"/>
        <v>47838.459999999992</v>
      </c>
      <c r="R303" s="54">
        <f t="shared" si="32"/>
        <v>74560.659999999989</v>
      </c>
      <c r="S303" s="54">
        <f t="shared" si="32"/>
        <v>0</v>
      </c>
      <c r="T303" s="54">
        <f t="shared" si="32"/>
        <v>516568.12</v>
      </c>
      <c r="U303" s="54">
        <f t="shared" si="32"/>
        <v>69883.59</v>
      </c>
      <c r="V303" s="54">
        <f t="shared" si="32"/>
        <v>0</v>
      </c>
      <c r="W303" s="54">
        <f t="shared" si="32"/>
        <v>188326.13</v>
      </c>
      <c r="X303" s="54">
        <f t="shared" si="32"/>
        <v>94864.87</v>
      </c>
      <c r="Y303" s="54">
        <f t="shared" si="32"/>
        <v>242993.56000000006</v>
      </c>
      <c r="Z303" s="54">
        <f t="shared" si="32"/>
        <v>33.130000000000003</v>
      </c>
      <c r="AA303" s="54">
        <f t="shared" si="32"/>
        <v>29452.94</v>
      </c>
      <c r="AB303" s="54">
        <f t="shared" si="32"/>
        <v>0</v>
      </c>
      <c r="AC303" s="54">
        <f t="shared" si="32"/>
        <v>0</v>
      </c>
      <c r="AD303" s="54">
        <f t="shared" si="32"/>
        <v>12758.01</v>
      </c>
      <c r="AE303" s="54">
        <f t="shared" si="32"/>
        <v>17755.940000000002</v>
      </c>
    </row>
    <row r="304" spans="1:31" s="53" customFormat="1" ht="12" hidden="1" outlineLevel="2">
      <c r="A304" s="60"/>
      <c r="B304" s="53" t="s">
        <v>389</v>
      </c>
      <c r="C304" s="53" t="s">
        <v>212</v>
      </c>
      <c r="D304" s="53" t="s">
        <v>213</v>
      </c>
      <c r="E304" s="54">
        <f t="shared" si="31"/>
        <v>0</v>
      </c>
      <c r="F304" s="54">
        <v>0</v>
      </c>
      <c r="G304" s="55">
        <v>0</v>
      </c>
      <c r="H304" s="55">
        <v>0</v>
      </c>
      <c r="I304" s="55">
        <v>0</v>
      </c>
      <c r="J304" s="55">
        <v>0</v>
      </c>
      <c r="K304" s="55">
        <v>0</v>
      </c>
      <c r="L304" s="55">
        <v>0</v>
      </c>
      <c r="M304" s="56">
        <v>0</v>
      </c>
      <c r="N304" s="56">
        <v>0</v>
      </c>
      <c r="O304" s="56">
        <v>0</v>
      </c>
      <c r="P304" s="56">
        <v>0</v>
      </c>
      <c r="Q304" s="56">
        <v>0</v>
      </c>
      <c r="R304" s="56">
        <v>0</v>
      </c>
      <c r="S304" s="53">
        <v>0</v>
      </c>
      <c r="T304" s="56">
        <v>0</v>
      </c>
      <c r="U304" s="56">
        <v>0</v>
      </c>
      <c r="V304" s="53">
        <v>0</v>
      </c>
      <c r="W304" s="56">
        <v>0</v>
      </c>
      <c r="X304" s="56">
        <v>0</v>
      </c>
      <c r="Y304" s="56">
        <v>0</v>
      </c>
      <c r="Z304" s="56">
        <v>0</v>
      </c>
      <c r="AA304" s="56">
        <v>0</v>
      </c>
      <c r="AB304" s="56">
        <v>0</v>
      </c>
      <c r="AC304" s="56">
        <v>0</v>
      </c>
      <c r="AD304" s="55">
        <v>0</v>
      </c>
      <c r="AE304" s="55">
        <v>0</v>
      </c>
    </row>
    <row r="305" spans="1:31" s="53" customFormat="1" ht="12" hidden="1" outlineLevel="2">
      <c r="A305" s="60"/>
      <c r="B305" s="53" t="s">
        <v>389</v>
      </c>
      <c r="C305" s="53" t="s">
        <v>214</v>
      </c>
      <c r="D305" s="53" t="s">
        <v>215</v>
      </c>
      <c r="E305" s="54">
        <f t="shared" si="31"/>
        <v>58307.34</v>
      </c>
      <c r="F305" s="54">
        <v>0</v>
      </c>
      <c r="G305" s="55">
        <v>0</v>
      </c>
      <c r="H305" s="55">
        <v>0</v>
      </c>
      <c r="I305" s="55">
        <v>0</v>
      </c>
      <c r="J305" s="55">
        <v>0</v>
      </c>
      <c r="K305" s="55">
        <v>0</v>
      </c>
      <c r="L305" s="55">
        <v>0</v>
      </c>
      <c r="M305" s="56">
        <v>0</v>
      </c>
      <c r="N305" s="56">
        <v>0</v>
      </c>
      <c r="O305" s="56">
        <v>0</v>
      </c>
      <c r="P305" s="56">
        <v>0</v>
      </c>
      <c r="Q305" s="56">
        <v>0</v>
      </c>
      <c r="R305" s="56">
        <v>0</v>
      </c>
      <c r="S305" s="53">
        <v>0</v>
      </c>
      <c r="T305" s="56">
        <v>0</v>
      </c>
      <c r="U305" s="56">
        <v>58307.34</v>
      </c>
      <c r="V305" s="53">
        <v>0</v>
      </c>
      <c r="W305" s="56">
        <v>0</v>
      </c>
      <c r="X305" s="56">
        <v>0</v>
      </c>
      <c r="Y305" s="56">
        <v>0</v>
      </c>
      <c r="Z305" s="56">
        <v>0</v>
      </c>
      <c r="AA305" s="56">
        <v>0</v>
      </c>
      <c r="AB305" s="56">
        <v>0</v>
      </c>
      <c r="AC305" s="56">
        <v>0</v>
      </c>
      <c r="AD305" s="55">
        <v>0</v>
      </c>
      <c r="AE305" s="55">
        <v>0</v>
      </c>
    </row>
    <row r="306" spans="1:31" s="53" customFormat="1" ht="12" hidden="1" outlineLevel="2">
      <c r="A306" s="60"/>
      <c r="B306" s="53" t="s">
        <v>389</v>
      </c>
      <c r="C306" s="53" t="s">
        <v>216</v>
      </c>
      <c r="D306" s="53" t="s">
        <v>217</v>
      </c>
      <c r="E306" s="54">
        <f t="shared" si="31"/>
        <v>0</v>
      </c>
      <c r="F306" s="54">
        <v>0</v>
      </c>
      <c r="G306" s="55">
        <v>0</v>
      </c>
      <c r="H306" s="55">
        <v>0</v>
      </c>
      <c r="I306" s="55">
        <v>0</v>
      </c>
      <c r="J306" s="55">
        <v>0</v>
      </c>
      <c r="K306" s="55">
        <v>0</v>
      </c>
      <c r="L306" s="55">
        <v>0</v>
      </c>
      <c r="M306" s="56">
        <v>0</v>
      </c>
      <c r="N306" s="56">
        <v>0</v>
      </c>
      <c r="O306" s="56">
        <v>0</v>
      </c>
      <c r="P306" s="56">
        <v>0</v>
      </c>
      <c r="Q306" s="56">
        <v>0</v>
      </c>
      <c r="R306" s="56">
        <v>0</v>
      </c>
      <c r="S306" s="53">
        <v>0</v>
      </c>
      <c r="T306" s="56">
        <v>0</v>
      </c>
      <c r="U306" s="56">
        <v>0</v>
      </c>
      <c r="V306" s="53">
        <v>0</v>
      </c>
      <c r="W306" s="56">
        <v>0</v>
      </c>
      <c r="X306" s="56">
        <v>0</v>
      </c>
      <c r="Y306" s="56">
        <v>0</v>
      </c>
      <c r="Z306" s="56">
        <v>0</v>
      </c>
      <c r="AA306" s="56">
        <v>0</v>
      </c>
      <c r="AB306" s="56">
        <v>0</v>
      </c>
      <c r="AC306" s="56">
        <v>0</v>
      </c>
      <c r="AD306" s="55">
        <v>0</v>
      </c>
      <c r="AE306" s="55">
        <v>0</v>
      </c>
    </row>
    <row r="307" spans="1:31" s="53" customFormat="1" ht="12" hidden="1" outlineLevel="2">
      <c r="A307" s="60"/>
      <c r="B307" s="53" t="s">
        <v>389</v>
      </c>
      <c r="C307" s="53" t="s">
        <v>218</v>
      </c>
      <c r="D307" s="53" t="s">
        <v>219</v>
      </c>
      <c r="E307" s="54">
        <f t="shared" si="31"/>
        <v>901972.25999999989</v>
      </c>
      <c r="F307" s="54">
        <v>0</v>
      </c>
      <c r="G307" s="55">
        <v>0</v>
      </c>
      <c r="H307" s="55">
        <v>0</v>
      </c>
      <c r="I307" s="55">
        <v>0</v>
      </c>
      <c r="J307" s="55">
        <v>0</v>
      </c>
      <c r="K307" s="55">
        <v>0</v>
      </c>
      <c r="L307" s="55">
        <v>0</v>
      </c>
      <c r="M307" s="56">
        <v>0</v>
      </c>
      <c r="N307" s="56">
        <v>0</v>
      </c>
      <c r="O307" s="56">
        <v>0</v>
      </c>
      <c r="P307" s="56">
        <v>0</v>
      </c>
      <c r="Q307" s="56">
        <v>0</v>
      </c>
      <c r="R307" s="56">
        <v>0</v>
      </c>
      <c r="S307" s="53">
        <v>0</v>
      </c>
      <c r="T307" s="56">
        <v>863787.36999999988</v>
      </c>
      <c r="U307" s="56">
        <v>0</v>
      </c>
      <c r="V307" s="53">
        <v>0</v>
      </c>
      <c r="W307" s="56">
        <v>0</v>
      </c>
      <c r="X307" s="56">
        <v>0</v>
      </c>
      <c r="Y307" s="56">
        <v>38184.89</v>
      </c>
      <c r="Z307" s="56">
        <v>0</v>
      </c>
      <c r="AA307" s="56">
        <v>0</v>
      </c>
      <c r="AB307" s="56">
        <v>0</v>
      </c>
      <c r="AC307" s="56">
        <v>0</v>
      </c>
      <c r="AD307" s="55">
        <v>0</v>
      </c>
      <c r="AE307" s="55">
        <v>0</v>
      </c>
    </row>
    <row r="308" spans="1:31" s="53" customFormat="1" ht="12" hidden="1" outlineLevel="2">
      <c r="A308" s="60"/>
      <c r="B308" s="53" t="s">
        <v>389</v>
      </c>
      <c r="C308" s="53" t="s">
        <v>220</v>
      </c>
      <c r="D308" s="53" t="s">
        <v>221</v>
      </c>
      <c r="E308" s="54">
        <f t="shared" si="31"/>
        <v>342507.64</v>
      </c>
      <c r="F308" s="54">
        <v>0</v>
      </c>
      <c r="G308" s="55">
        <v>0</v>
      </c>
      <c r="H308" s="55">
        <v>0</v>
      </c>
      <c r="I308" s="55">
        <v>0</v>
      </c>
      <c r="J308" s="55">
        <v>0</v>
      </c>
      <c r="K308" s="55">
        <v>0</v>
      </c>
      <c r="L308" s="55">
        <v>323198.02</v>
      </c>
      <c r="M308" s="56">
        <v>0</v>
      </c>
      <c r="N308" s="56">
        <v>0</v>
      </c>
      <c r="O308" s="56">
        <v>0</v>
      </c>
      <c r="P308" s="56">
        <v>0</v>
      </c>
      <c r="Q308" s="56">
        <v>0</v>
      </c>
      <c r="R308" s="56">
        <v>0</v>
      </c>
      <c r="S308" s="53">
        <v>0</v>
      </c>
      <c r="T308" s="56">
        <v>0</v>
      </c>
      <c r="U308" s="56">
        <v>0</v>
      </c>
      <c r="V308" s="53">
        <v>0</v>
      </c>
      <c r="W308" s="56">
        <v>0</v>
      </c>
      <c r="X308" s="56">
        <v>0</v>
      </c>
      <c r="Y308" s="56">
        <v>19309.62</v>
      </c>
      <c r="Z308" s="56">
        <v>0</v>
      </c>
      <c r="AA308" s="56">
        <v>0</v>
      </c>
      <c r="AB308" s="56">
        <v>0</v>
      </c>
      <c r="AC308" s="56">
        <v>0</v>
      </c>
      <c r="AD308" s="55">
        <v>0</v>
      </c>
      <c r="AE308" s="55">
        <v>0</v>
      </c>
    </row>
    <row r="309" spans="1:31" s="53" customFormat="1" ht="12" hidden="1" outlineLevel="2">
      <c r="A309" s="60"/>
      <c r="B309" s="53" t="s">
        <v>389</v>
      </c>
      <c r="C309" s="53" t="s">
        <v>222</v>
      </c>
      <c r="D309" s="53" t="s">
        <v>223</v>
      </c>
      <c r="E309" s="54">
        <f t="shared" si="31"/>
        <v>19742.86</v>
      </c>
      <c r="F309" s="54">
        <v>0</v>
      </c>
      <c r="G309" s="55">
        <v>0</v>
      </c>
      <c r="H309" s="55">
        <v>0</v>
      </c>
      <c r="I309" s="55">
        <v>0</v>
      </c>
      <c r="J309" s="55">
        <v>0</v>
      </c>
      <c r="K309" s="55">
        <v>0</v>
      </c>
      <c r="L309" s="55">
        <v>0</v>
      </c>
      <c r="M309" s="56">
        <v>0</v>
      </c>
      <c r="N309" s="56">
        <v>0</v>
      </c>
      <c r="O309" s="56">
        <v>0</v>
      </c>
      <c r="P309" s="56">
        <v>0</v>
      </c>
      <c r="Q309" s="56">
        <v>0</v>
      </c>
      <c r="R309" s="56">
        <v>0</v>
      </c>
      <c r="S309" s="53">
        <v>0</v>
      </c>
      <c r="T309" s="56">
        <v>19742.86</v>
      </c>
      <c r="U309" s="56">
        <v>0</v>
      </c>
      <c r="V309" s="53">
        <v>0</v>
      </c>
      <c r="W309" s="56">
        <v>0</v>
      </c>
      <c r="X309" s="56">
        <v>0</v>
      </c>
      <c r="Y309" s="56">
        <v>0</v>
      </c>
      <c r="Z309" s="56">
        <v>0</v>
      </c>
      <c r="AA309" s="56">
        <v>0</v>
      </c>
      <c r="AB309" s="56">
        <v>0</v>
      </c>
      <c r="AC309" s="56">
        <v>0</v>
      </c>
      <c r="AD309" s="55">
        <v>0</v>
      </c>
      <c r="AE309" s="55">
        <v>0</v>
      </c>
    </row>
    <row r="310" spans="1:31" s="53" customFormat="1" ht="12" hidden="1" outlineLevel="2">
      <c r="A310" s="60"/>
      <c r="B310" s="53" t="s">
        <v>389</v>
      </c>
      <c r="C310" s="53" t="s">
        <v>224</v>
      </c>
      <c r="D310" s="53" t="s">
        <v>225</v>
      </c>
      <c r="E310" s="54">
        <f t="shared" si="31"/>
        <v>490718.17000000004</v>
      </c>
      <c r="F310" s="54">
        <v>0</v>
      </c>
      <c r="G310" s="55">
        <v>0</v>
      </c>
      <c r="H310" s="55">
        <v>0</v>
      </c>
      <c r="I310" s="55">
        <v>0</v>
      </c>
      <c r="J310" s="55">
        <v>0</v>
      </c>
      <c r="K310" s="55">
        <v>0</v>
      </c>
      <c r="L310" s="55">
        <v>0</v>
      </c>
      <c r="M310" s="56">
        <v>0</v>
      </c>
      <c r="N310" s="56">
        <v>0</v>
      </c>
      <c r="O310" s="56">
        <v>0</v>
      </c>
      <c r="P310" s="56">
        <v>0</v>
      </c>
      <c r="Q310" s="56">
        <v>0</v>
      </c>
      <c r="R310" s="56">
        <v>124570.9</v>
      </c>
      <c r="S310" s="53">
        <v>0</v>
      </c>
      <c r="T310" s="56">
        <v>355430.04000000004</v>
      </c>
      <c r="U310" s="56">
        <v>0</v>
      </c>
      <c r="V310" s="53">
        <v>0</v>
      </c>
      <c r="W310" s="56">
        <v>0</v>
      </c>
      <c r="X310" s="56">
        <v>0</v>
      </c>
      <c r="Y310" s="56">
        <v>0</v>
      </c>
      <c r="Z310" s="56">
        <v>0</v>
      </c>
      <c r="AA310" s="56">
        <v>10717.230000000001</v>
      </c>
      <c r="AB310" s="56">
        <v>0</v>
      </c>
      <c r="AC310" s="56">
        <v>0</v>
      </c>
      <c r="AD310" s="55">
        <v>0</v>
      </c>
      <c r="AE310" s="55">
        <v>0</v>
      </c>
    </row>
    <row r="311" spans="1:31" s="53" customFormat="1" ht="12" hidden="1" outlineLevel="2">
      <c r="A311" s="60"/>
      <c r="B311" s="53" t="s">
        <v>389</v>
      </c>
      <c r="C311" s="53" t="s">
        <v>226</v>
      </c>
      <c r="D311" s="53" t="s">
        <v>227</v>
      </c>
      <c r="E311" s="54">
        <f t="shared" si="31"/>
        <v>0</v>
      </c>
      <c r="F311" s="54">
        <v>0</v>
      </c>
      <c r="G311" s="55">
        <v>0</v>
      </c>
      <c r="H311" s="55">
        <v>0</v>
      </c>
      <c r="I311" s="55">
        <v>0</v>
      </c>
      <c r="J311" s="55">
        <v>0</v>
      </c>
      <c r="K311" s="55">
        <v>0</v>
      </c>
      <c r="L311" s="55">
        <v>0</v>
      </c>
      <c r="M311" s="56">
        <v>0</v>
      </c>
      <c r="N311" s="56">
        <v>0</v>
      </c>
      <c r="O311" s="56">
        <v>0</v>
      </c>
      <c r="P311" s="56">
        <v>0</v>
      </c>
      <c r="Q311" s="56">
        <v>0</v>
      </c>
      <c r="R311" s="56">
        <v>0</v>
      </c>
      <c r="S311" s="53">
        <v>0</v>
      </c>
      <c r="T311" s="56">
        <v>0</v>
      </c>
      <c r="U311" s="56">
        <v>0</v>
      </c>
      <c r="V311" s="53">
        <v>0</v>
      </c>
      <c r="W311" s="56">
        <v>0</v>
      </c>
      <c r="X311" s="56">
        <v>0</v>
      </c>
      <c r="Y311" s="56">
        <v>0</v>
      </c>
      <c r="Z311" s="56">
        <v>0</v>
      </c>
      <c r="AA311" s="56">
        <v>0</v>
      </c>
      <c r="AB311" s="56">
        <v>0</v>
      </c>
      <c r="AC311" s="56">
        <v>0</v>
      </c>
      <c r="AD311" s="55">
        <v>0</v>
      </c>
      <c r="AE311" s="55">
        <v>0</v>
      </c>
    </row>
    <row r="312" spans="1:31" s="53" customFormat="1" ht="12" hidden="1" outlineLevel="2">
      <c r="A312" s="60"/>
      <c r="B312" s="53" t="s">
        <v>389</v>
      </c>
      <c r="C312" s="53" t="s">
        <v>228</v>
      </c>
      <c r="D312" s="53" t="s">
        <v>229</v>
      </c>
      <c r="E312" s="54">
        <f t="shared" si="31"/>
        <v>0</v>
      </c>
      <c r="F312" s="54">
        <v>0</v>
      </c>
      <c r="G312" s="55">
        <v>0</v>
      </c>
      <c r="H312" s="55">
        <v>0</v>
      </c>
      <c r="I312" s="55">
        <v>0</v>
      </c>
      <c r="J312" s="55">
        <v>0</v>
      </c>
      <c r="K312" s="55">
        <v>0</v>
      </c>
      <c r="L312" s="55">
        <v>0</v>
      </c>
      <c r="M312" s="56">
        <v>0</v>
      </c>
      <c r="N312" s="56">
        <v>0</v>
      </c>
      <c r="O312" s="56">
        <v>0</v>
      </c>
      <c r="P312" s="56">
        <v>0</v>
      </c>
      <c r="Q312" s="56">
        <v>0</v>
      </c>
      <c r="R312" s="56">
        <v>0</v>
      </c>
      <c r="S312" s="53">
        <v>0</v>
      </c>
      <c r="T312" s="56">
        <v>0</v>
      </c>
      <c r="U312" s="56">
        <v>0</v>
      </c>
      <c r="V312" s="53">
        <v>0</v>
      </c>
      <c r="W312" s="56">
        <v>0</v>
      </c>
      <c r="X312" s="56">
        <v>0</v>
      </c>
      <c r="Y312" s="56">
        <v>0</v>
      </c>
      <c r="Z312" s="56">
        <v>0</v>
      </c>
      <c r="AA312" s="56">
        <v>0</v>
      </c>
      <c r="AB312" s="56">
        <v>0</v>
      </c>
      <c r="AC312" s="56">
        <v>0</v>
      </c>
      <c r="AD312" s="55">
        <v>0</v>
      </c>
      <c r="AE312" s="55">
        <v>0</v>
      </c>
    </row>
    <row r="313" spans="1:31" s="53" customFormat="1" ht="12" hidden="1" outlineLevel="2">
      <c r="A313" s="60"/>
      <c r="B313" s="53" t="s">
        <v>389</v>
      </c>
      <c r="C313" s="53" t="s">
        <v>230</v>
      </c>
      <c r="D313" s="53" t="s">
        <v>231</v>
      </c>
      <c r="E313" s="54">
        <f t="shared" si="31"/>
        <v>2034985.94</v>
      </c>
      <c r="F313" s="54">
        <v>0</v>
      </c>
      <c r="G313" s="55">
        <v>0</v>
      </c>
      <c r="H313" s="55">
        <v>0</v>
      </c>
      <c r="I313" s="55">
        <v>0</v>
      </c>
      <c r="J313" s="55">
        <v>0</v>
      </c>
      <c r="K313" s="55">
        <v>0</v>
      </c>
      <c r="L313" s="55">
        <v>299410.33</v>
      </c>
      <c r="M313" s="56">
        <v>0</v>
      </c>
      <c r="N313" s="56">
        <v>0</v>
      </c>
      <c r="O313" s="56">
        <v>0</v>
      </c>
      <c r="P313" s="56">
        <v>0</v>
      </c>
      <c r="Q313" s="56">
        <v>0</v>
      </c>
      <c r="R313" s="56">
        <v>100625.47000000002</v>
      </c>
      <c r="S313" s="53">
        <v>0</v>
      </c>
      <c r="T313" s="56">
        <v>1576939.88</v>
      </c>
      <c r="U313" s="56">
        <v>0</v>
      </c>
      <c r="V313" s="53">
        <v>0</v>
      </c>
      <c r="W313" s="56">
        <v>0</v>
      </c>
      <c r="X313" s="56">
        <v>0</v>
      </c>
      <c r="Y313" s="56">
        <v>49341.66</v>
      </c>
      <c r="Z313" s="56">
        <v>0</v>
      </c>
      <c r="AA313" s="56">
        <v>8668.6</v>
      </c>
      <c r="AB313" s="56">
        <v>0</v>
      </c>
      <c r="AC313" s="56">
        <v>0</v>
      </c>
      <c r="AD313" s="55">
        <v>0</v>
      </c>
      <c r="AE313" s="55">
        <v>0</v>
      </c>
    </row>
    <row r="314" spans="1:31" s="53" customFormat="1" ht="12" hidden="1" outlineLevel="2">
      <c r="A314" s="60"/>
      <c r="B314" s="53" t="s">
        <v>389</v>
      </c>
      <c r="C314" s="53" t="s">
        <v>232</v>
      </c>
      <c r="D314" s="53" t="s">
        <v>233</v>
      </c>
      <c r="E314" s="54">
        <f t="shared" si="31"/>
        <v>0</v>
      </c>
      <c r="F314" s="54">
        <v>0</v>
      </c>
      <c r="G314" s="55">
        <v>0</v>
      </c>
      <c r="H314" s="55">
        <v>0</v>
      </c>
      <c r="I314" s="55">
        <v>0</v>
      </c>
      <c r="J314" s="55">
        <v>0</v>
      </c>
      <c r="K314" s="55">
        <v>0</v>
      </c>
      <c r="L314" s="55">
        <v>0</v>
      </c>
      <c r="M314" s="56">
        <v>0</v>
      </c>
      <c r="N314" s="56">
        <v>0</v>
      </c>
      <c r="O314" s="56">
        <v>0</v>
      </c>
      <c r="P314" s="56">
        <v>0</v>
      </c>
      <c r="Q314" s="56">
        <v>0</v>
      </c>
      <c r="R314" s="56">
        <v>0</v>
      </c>
      <c r="S314" s="53">
        <v>0</v>
      </c>
      <c r="T314" s="56">
        <v>0</v>
      </c>
      <c r="U314" s="56">
        <v>0</v>
      </c>
      <c r="V314" s="53">
        <v>0</v>
      </c>
      <c r="W314" s="56">
        <v>0</v>
      </c>
      <c r="X314" s="56">
        <v>0</v>
      </c>
      <c r="Y314" s="56">
        <v>0</v>
      </c>
      <c r="Z314" s="56">
        <v>0</v>
      </c>
      <c r="AA314" s="56">
        <v>0</v>
      </c>
      <c r="AB314" s="56">
        <v>0</v>
      </c>
      <c r="AC314" s="56">
        <v>0</v>
      </c>
      <c r="AD314" s="55">
        <v>0</v>
      </c>
      <c r="AE314" s="55">
        <v>0</v>
      </c>
    </row>
    <row r="315" spans="1:31" s="53" customFormat="1" ht="12" hidden="1" outlineLevel="2">
      <c r="A315" s="60"/>
      <c r="B315" s="53" t="s">
        <v>389</v>
      </c>
      <c r="C315" s="53" t="s">
        <v>234</v>
      </c>
      <c r="D315" s="53" t="s">
        <v>235</v>
      </c>
      <c r="E315" s="54">
        <f t="shared" si="31"/>
        <v>82864.31</v>
      </c>
      <c r="F315" s="54">
        <v>0</v>
      </c>
      <c r="G315" s="55">
        <v>82864.31</v>
      </c>
      <c r="H315" s="55">
        <v>0</v>
      </c>
      <c r="I315" s="55">
        <v>0</v>
      </c>
      <c r="J315" s="55">
        <v>0</v>
      </c>
      <c r="K315" s="55">
        <v>0</v>
      </c>
      <c r="L315" s="55">
        <v>0</v>
      </c>
      <c r="M315" s="56">
        <v>0</v>
      </c>
      <c r="N315" s="56">
        <v>0</v>
      </c>
      <c r="O315" s="56">
        <v>0</v>
      </c>
      <c r="P315" s="56">
        <v>0</v>
      </c>
      <c r="Q315" s="56">
        <v>0</v>
      </c>
      <c r="R315" s="56">
        <v>0</v>
      </c>
      <c r="S315" s="53">
        <v>0</v>
      </c>
      <c r="T315" s="56">
        <v>0</v>
      </c>
      <c r="U315" s="56">
        <v>0</v>
      </c>
      <c r="V315" s="53">
        <v>0</v>
      </c>
      <c r="W315" s="56">
        <v>0</v>
      </c>
      <c r="X315" s="56">
        <v>0</v>
      </c>
      <c r="Y315" s="56">
        <v>0</v>
      </c>
      <c r="Z315" s="56">
        <v>0</v>
      </c>
      <c r="AA315" s="56">
        <v>0</v>
      </c>
      <c r="AB315" s="56">
        <v>0</v>
      </c>
      <c r="AC315" s="56">
        <v>0</v>
      </c>
      <c r="AD315" s="55">
        <v>0</v>
      </c>
      <c r="AE315" s="55">
        <v>0</v>
      </c>
    </row>
    <row r="316" spans="1:31" s="53" customFormat="1" ht="12" hidden="1" outlineLevel="2">
      <c r="A316" s="60"/>
      <c r="B316" s="53" t="s">
        <v>389</v>
      </c>
      <c r="C316" s="53" t="s">
        <v>236</v>
      </c>
      <c r="D316" s="53" t="s">
        <v>237</v>
      </c>
      <c r="E316" s="54">
        <f t="shared" si="31"/>
        <v>180707.44999999998</v>
      </c>
      <c r="F316" s="54">
        <v>0</v>
      </c>
      <c r="G316" s="55">
        <v>0</v>
      </c>
      <c r="H316" s="55">
        <v>180707.44999999998</v>
      </c>
      <c r="I316" s="55">
        <v>0</v>
      </c>
      <c r="J316" s="55">
        <v>0</v>
      </c>
      <c r="K316" s="55">
        <v>0</v>
      </c>
      <c r="L316" s="55">
        <v>0</v>
      </c>
      <c r="M316" s="56">
        <v>0</v>
      </c>
      <c r="N316" s="56">
        <v>0</v>
      </c>
      <c r="O316" s="56">
        <v>0</v>
      </c>
      <c r="P316" s="56">
        <v>0</v>
      </c>
      <c r="Q316" s="56">
        <v>0</v>
      </c>
      <c r="R316" s="56">
        <v>0</v>
      </c>
      <c r="S316" s="53">
        <v>0</v>
      </c>
      <c r="T316" s="56">
        <v>0</v>
      </c>
      <c r="U316" s="56">
        <v>0</v>
      </c>
      <c r="V316" s="53">
        <v>0</v>
      </c>
      <c r="W316" s="56">
        <v>0</v>
      </c>
      <c r="X316" s="56">
        <v>0</v>
      </c>
      <c r="Y316" s="56">
        <v>0</v>
      </c>
      <c r="Z316" s="56">
        <v>0</v>
      </c>
      <c r="AA316" s="56">
        <v>0</v>
      </c>
      <c r="AB316" s="56">
        <v>0</v>
      </c>
      <c r="AC316" s="56">
        <v>0</v>
      </c>
      <c r="AD316" s="55">
        <v>0</v>
      </c>
      <c r="AE316" s="55">
        <v>0</v>
      </c>
    </row>
    <row r="317" spans="1:31" s="53" customFormat="1" ht="12" hidden="1" outlineLevel="2">
      <c r="A317" s="60"/>
      <c r="B317" s="53" t="s">
        <v>389</v>
      </c>
      <c r="C317" s="53" t="s">
        <v>238</v>
      </c>
      <c r="D317" s="53" t="s">
        <v>239</v>
      </c>
      <c r="E317" s="54">
        <f t="shared" si="31"/>
        <v>5502.74</v>
      </c>
      <c r="F317" s="54">
        <v>0</v>
      </c>
      <c r="G317" s="55">
        <v>0</v>
      </c>
      <c r="H317" s="55">
        <v>0</v>
      </c>
      <c r="I317" s="55">
        <v>5502.74</v>
      </c>
      <c r="J317" s="55">
        <v>0</v>
      </c>
      <c r="K317" s="55">
        <v>0</v>
      </c>
      <c r="L317" s="55">
        <v>0</v>
      </c>
      <c r="M317" s="56">
        <v>0</v>
      </c>
      <c r="N317" s="56">
        <v>0</v>
      </c>
      <c r="O317" s="56">
        <v>0</v>
      </c>
      <c r="P317" s="56">
        <v>0</v>
      </c>
      <c r="Q317" s="56">
        <v>0</v>
      </c>
      <c r="R317" s="56">
        <v>0</v>
      </c>
      <c r="S317" s="53">
        <v>0</v>
      </c>
      <c r="T317" s="56">
        <v>0</v>
      </c>
      <c r="U317" s="56">
        <v>0</v>
      </c>
      <c r="V317" s="53">
        <v>0</v>
      </c>
      <c r="W317" s="56">
        <v>0</v>
      </c>
      <c r="X317" s="56">
        <v>0</v>
      </c>
      <c r="Y317" s="56">
        <v>0</v>
      </c>
      <c r="Z317" s="56">
        <v>0</v>
      </c>
      <c r="AA317" s="56">
        <v>0</v>
      </c>
      <c r="AB317" s="56">
        <v>0</v>
      </c>
      <c r="AC317" s="56">
        <v>0</v>
      </c>
      <c r="AD317" s="55">
        <v>0</v>
      </c>
      <c r="AE317" s="55">
        <v>0</v>
      </c>
    </row>
    <row r="318" spans="1:31" s="53" customFormat="1" ht="12" hidden="1" outlineLevel="2">
      <c r="A318" s="60"/>
      <c r="B318" s="53" t="s">
        <v>389</v>
      </c>
      <c r="C318" s="53" t="s">
        <v>240</v>
      </c>
      <c r="D318" s="53" t="s">
        <v>241</v>
      </c>
      <c r="E318" s="54">
        <f t="shared" si="31"/>
        <v>324228.79000000004</v>
      </c>
      <c r="F318" s="54">
        <v>0</v>
      </c>
      <c r="G318" s="55">
        <v>0</v>
      </c>
      <c r="H318" s="55">
        <v>0</v>
      </c>
      <c r="I318" s="55">
        <v>0</v>
      </c>
      <c r="J318" s="55">
        <v>177317.2</v>
      </c>
      <c r="K318" s="55">
        <v>0</v>
      </c>
      <c r="L318" s="55">
        <v>0</v>
      </c>
      <c r="M318" s="56">
        <v>0</v>
      </c>
      <c r="N318" s="56">
        <v>0</v>
      </c>
      <c r="O318" s="56">
        <v>0</v>
      </c>
      <c r="P318" s="56">
        <v>0</v>
      </c>
      <c r="Q318" s="56">
        <v>0</v>
      </c>
      <c r="R318" s="56">
        <v>0</v>
      </c>
      <c r="S318" s="53">
        <v>0</v>
      </c>
      <c r="T318" s="56">
        <v>146911.59</v>
      </c>
      <c r="U318" s="56">
        <v>0</v>
      </c>
      <c r="V318" s="53">
        <v>0</v>
      </c>
      <c r="W318" s="56">
        <v>0</v>
      </c>
      <c r="X318" s="56">
        <v>0</v>
      </c>
      <c r="Y318" s="56">
        <v>0</v>
      </c>
      <c r="Z318" s="56">
        <v>0</v>
      </c>
      <c r="AA318" s="56">
        <v>0</v>
      </c>
      <c r="AB318" s="56">
        <v>0</v>
      </c>
      <c r="AC318" s="56">
        <v>0</v>
      </c>
      <c r="AD318" s="55">
        <v>0</v>
      </c>
      <c r="AE318" s="55">
        <v>0</v>
      </c>
    </row>
    <row r="319" spans="1:31" s="53" customFormat="1" ht="12" hidden="1" outlineLevel="2">
      <c r="A319" s="60"/>
      <c r="B319" s="53" t="s">
        <v>389</v>
      </c>
      <c r="C319" s="53" t="s">
        <v>242</v>
      </c>
      <c r="D319" s="53" t="s">
        <v>243</v>
      </c>
      <c r="E319" s="54">
        <f t="shared" si="31"/>
        <v>314552.57999999996</v>
      </c>
      <c r="F319" s="54">
        <v>0</v>
      </c>
      <c r="G319" s="55">
        <v>0</v>
      </c>
      <c r="H319" s="55">
        <v>0</v>
      </c>
      <c r="I319" s="55">
        <v>0</v>
      </c>
      <c r="J319" s="55">
        <v>0</v>
      </c>
      <c r="K319" s="55">
        <v>0</v>
      </c>
      <c r="L319" s="55">
        <v>119553.79000000001</v>
      </c>
      <c r="M319" s="56">
        <v>6634.9699999999993</v>
      </c>
      <c r="N319" s="56">
        <v>0</v>
      </c>
      <c r="O319" s="56">
        <v>0</v>
      </c>
      <c r="P319" s="56">
        <v>0</v>
      </c>
      <c r="Q319" s="56">
        <v>38149.75</v>
      </c>
      <c r="R319" s="56">
        <v>0</v>
      </c>
      <c r="S319" s="53">
        <v>0</v>
      </c>
      <c r="T319" s="56">
        <v>0</v>
      </c>
      <c r="U319" s="56">
        <v>0</v>
      </c>
      <c r="V319" s="53">
        <v>0</v>
      </c>
      <c r="W319" s="56">
        <v>48219.55</v>
      </c>
      <c r="X319" s="56">
        <v>101994.51999999999</v>
      </c>
      <c r="Y319" s="56">
        <v>0</v>
      </c>
      <c r="Z319" s="56">
        <v>0</v>
      </c>
      <c r="AA319" s="56">
        <v>0</v>
      </c>
      <c r="AB319" s="56">
        <v>0</v>
      </c>
      <c r="AC319" s="56">
        <v>0</v>
      </c>
      <c r="AD319" s="55">
        <v>0</v>
      </c>
      <c r="AE319" s="55">
        <v>0</v>
      </c>
    </row>
    <row r="320" spans="1:31" s="53" customFormat="1" ht="12" hidden="1" outlineLevel="2">
      <c r="A320" s="60"/>
      <c r="B320" s="53" t="s">
        <v>389</v>
      </c>
      <c r="C320" s="53" t="s">
        <v>244</v>
      </c>
      <c r="D320" s="53" t="s">
        <v>245</v>
      </c>
      <c r="E320" s="54">
        <f t="shared" si="31"/>
        <v>1125466.29</v>
      </c>
      <c r="F320" s="54">
        <v>0</v>
      </c>
      <c r="G320" s="55">
        <v>0</v>
      </c>
      <c r="H320" s="55">
        <v>0</v>
      </c>
      <c r="I320" s="55">
        <v>0</v>
      </c>
      <c r="J320" s="55">
        <v>0</v>
      </c>
      <c r="K320" s="55">
        <v>0</v>
      </c>
      <c r="L320" s="55">
        <v>948827.48</v>
      </c>
      <c r="M320" s="56">
        <v>0</v>
      </c>
      <c r="N320" s="56">
        <v>0</v>
      </c>
      <c r="O320" s="56">
        <v>0</v>
      </c>
      <c r="P320" s="56">
        <v>0</v>
      </c>
      <c r="Q320" s="56">
        <v>0</v>
      </c>
      <c r="R320" s="56">
        <v>0</v>
      </c>
      <c r="S320" s="53">
        <v>0</v>
      </c>
      <c r="T320" s="56">
        <v>0</v>
      </c>
      <c r="U320" s="56">
        <v>0</v>
      </c>
      <c r="V320" s="53">
        <v>0</v>
      </c>
      <c r="W320" s="56">
        <v>41677.01</v>
      </c>
      <c r="X320" s="56">
        <v>0</v>
      </c>
      <c r="Y320" s="56">
        <v>134961.79999999999</v>
      </c>
      <c r="Z320" s="56">
        <v>0</v>
      </c>
      <c r="AA320" s="56">
        <v>0</v>
      </c>
      <c r="AB320" s="56">
        <v>0</v>
      </c>
      <c r="AC320" s="56">
        <v>0</v>
      </c>
      <c r="AD320" s="55">
        <v>0</v>
      </c>
      <c r="AE320" s="55">
        <v>0</v>
      </c>
    </row>
    <row r="321" spans="1:31" s="53" customFormat="1" ht="12" hidden="1" outlineLevel="2">
      <c r="A321" s="60"/>
      <c r="B321" s="53" t="s">
        <v>389</v>
      </c>
      <c r="C321" s="53" t="s">
        <v>246</v>
      </c>
      <c r="D321" s="53" t="s">
        <v>247</v>
      </c>
      <c r="E321" s="54">
        <f t="shared" si="31"/>
        <v>0</v>
      </c>
      <c r="F321" s="54">
        <v>0</v>
      </c>
      <c r="G321" s="55">
        <v>0</v>
      </c>
      <c r="H321" s="55">
        <v>0</v>
      </c>
      <c r="I321" s="55">
        <v>0</v>
      </c>
      <c r="J321" s="55">
        <v>0</v>
      </c>
      <c r="K321" s="55">
        <v>0</v>
      </c>
      <c r="L321" s="55">
        <v>0</v>
      </c>
      <c r="M321" s="56">
        <v>0</v>
      </c>
      <c r="N321" s="56">
        <v>0</v>
      </c>
      <c r="O321" s="56">
        <v>0</v>
      </c>
      <c r="P321" s="56">
        <v>0</v>
      </c>
      <c r="Q321" s="56">
        <v>0</v>
      </c>
      <c r="R321" s="56">
        <v>0</v>
      </c>
      <c r="S321" s="53">
        <v>0</v>
      </c>
      <c r="T321" s="56">
        <v>0</v>
      </c>
      <c r="U321" s="56">
        <v>0</v>
      </c>
      <c r="V321" s="53">
        <v>0</v>
      </c>
      <c r="W321" s="56">
        <v>0</v>
      </c>
      <c r="X321" s="56">
        <v>0</v>
      </c>
      <c r="Y321" s="56">
        <v>0</v>
      </c>
      <c r="Z321" s="56">
        <v>0</v>
      </c>
      <c r="AA321" s="56">
        <v>0</v>
      </c>
      <c r="AB321" s="56">
        <v>0</v>
      </c>
      <c r="AC321" s="56">
        <v>0</v>
      </c>
      <c r="AD321" s="55">
        <v>0</v>
      </c>
      <c r="AE321" s="55">
        <v>0</v>
      </c>
    </row>
    <row r="322" spans="1:31" s="53" customFormat="1" ht="12" hidden="1" outlineLevel="2">
      <c r="A322" s="60"/>
      <c r="B322" s="53" t="s">
        <v>389</v>
      </c>
      <c r="C322" s="53" t="s">
        <v>248</v>
      </c>
      <c r="D322" s="53" t="s">
        <v>249</v>
      </c>
      <c r="E322" s="54">
        <f t="shared" si="31"/>
        <v>0</v>
      </c>
      <c r="F322" s="54">
        <v>0</v>
      </c>
      <c r="G322" s="55">
        <v>0</v>
      </c>
      <c r="H322" s="55">
        <v>0</v>
      </c>
      <c r="I322" s="55">
        <v>0</v>
      </c>
      <c r="J322" s="55">
        <v>0</v>
      </c>
      <c r="K322" s="55">
        <v>0</v>
      </c>
      <c r="L322" s="55">
        <v>0</v>
      </c>
      <c r="M322" s="56">
        <v>0</v>
      </c>
      <c r="N322" s="56">
        <v>0</v>
      </c>
      <c r="O322" s="56">
        <v>0</v>
      </c>
      <c r="P322" s="56">
        <v>0</v>
      </c>
      <c r="Q322" s="56">
        <v>0</v>
      </c>
      <c r="R322" s="56">
        <v>0</v>
      </c>
      <c r="S322" s="53">
        <v>0</v>
      </c>
      <c r="T322" s="56">
        <v>0</v>
      </c>
      <c r="U322" s="56">
        <v>0</v>
      </c>
      <c r="V322" s="53">
        <v>0</v>
      </c>
      <c r="W322" s="56">
        <v>0</v>
      </c>
      <c r="X322" s="56">
        <v>0</v>
      </c>
      <c r="Y322" s="56">
        <v>0</v>
      </c>
      <c r="Z322" s="56">
        <v>0</v>
      </c>
      <c r="AA322" s="56">
        <v>0</v>
      </c>
      <c r="AB322" s="56">
        <v>0</v>
      </c>
      <c r="AC322" s="56">
        <v>0</v>
      </c>
      <c r="AD322" s="55">
        <v>0</v>
      </c>
      <c r="AE322" s="55">
        <v>0</v>
      </c>
    </row>
    <row r="323" spans="1:31" s="53" customFormat="1" ht="12" hidden="1" outlineLevel="2">
      <c r="A323" s="60"/>
      <c r="B323" s="53" t="s">
        <v>389</v>
      </c>
      <c r="C323" s="53" t="s">
        <v>250</v>
      </c>
      <c r="D323" s="53" t="s">
        <v>251</v>
      </c>
      <c r="E323" s="54">
        <f t="shared" si="31"/>
        <v>0</v>
      </c>
      <c r="F323" s="54">
        <v>0</v>
      </c>
      <c r="G323" s="55">
        <v>0</v>
      </c>
      <c r="H323" s="55">
        <v>0</v>
      </c>
      <c r="I323" s="55">
        <v>0</v>
      </c>
      <c r="J323" s="55">
        <v>0</v>
      </c>
      <c r="K323" s="55">
        <v>0</v>
      </c>
      <c r="L323" s="55">
        <v>0</v>
      </c>
      <c r="M323" s="56">
        <v>0</v>
      </c>
      <c r="N323" s="56">
        <v>0</v>
      </c>
      <c r="O323" s="56">
        <v>0</v>
      </c>
      <c r="P323" s="56">
        <v>0</v>
      </c>
      <c r="Q323" s="56">
        <v>0</v>
      </c>
      <c r="R323" s="56">
        <v>0</v>
      </c>
      <c r="S323" s="53">
        <v>0</v>
      </c>
      <c r="T323" s="56">
        <v>0</v>
      </c>
      <c r="U323" s="56">
        <v>0</v>
      </c>
      <c r="V323" s="53">
        <v>0</v>
      </c>
      <c r="W323" s="56">
        <v>0</v>
      </c>
      <c r="X323" s="56">
        <v>0</v>
      </c>
      <c r="Y323" s="56">
        <v>0</v>
      </c>
      <c r="Z323" s="56">
        <v>0</v>
      </c>
      <c r="AA323" s="56">
        <v>0</v>
      </c>
      <c r="AB323" s="56">
        <v>0</v>
      </c>
      <c r="AC323" s="56">
        <v>0</v>
      </c>
      <c r="AD323" s="55">
        <v>0</v>
      </c>
      <c r="AE323" s="55">
        <v>0</v>
      </c>
    </row>
    <row r="324" spans="1:31" s="53" customFormat="1" ht="12" hidden="1" outlineLevel="2">
      <c r="A324" s="60"/>
      <c r="B324" s="53" t="s">
        <v>389</v>
      </c>
      <c r="C324" s="53" t="s">
        <v>252</v>
      </c>
      <c r="D324" s="53" t="s">
        <v>253</v>
      </c>
      <c r="E324" s="54">
        <f t="shared" si="31"/>
        <v>410868.69</v>
      </c>
      <c r="F324" s="54">
        <v>0</v>
      </c>
      <c r="G324" s="55">
        <v>0</v>
      </c>
      <c r="H324" s="55">
        <v>0</v>
      </c>
      <c r="I324" s="55">
        <v>0</v>
      </c>
      <c r="J324" s="55">
        <v>0</v>
      </c>
      <c r="K324" s="55">
        <v>0</v>
      </c>
      <c r="L324" s="55">
        <v>0</v>
      </c>
      <c r="M324" s="56">
        <v>0</v>
      </c>
      <c r="N324" s="56">
        <v>0</v>
      </c>
      <c r="O324" s="56">
        <v>33081.74</v>
      </c>
      <c r="P324" s="56">
        <v>0</v>
      </c>
      <c r="Q324" s="56">
        <v>306816.39</v>
      </c>
      <c r="R324" s="56">
        <v>0</v>
      </c>
      <c r="S324" s="53">
        <v>0</v>
      </c>
      <c r="T324" s="56">
        <v>0</v>
      </c>
      <c r="U324" s="56">
        <v>0</v>
      </c>
      <c r="V324" s="53">
        <v>0</v>
      </c>
      <c r="W324" s="56">
        <v>0</v>
      </c>
      <c r="X324" s="56">
        <v>70970.559999999998</v>
      </c>
      <c r="Y324" s="56">
        <v>0</v>
      </c>
      <c r="Z324" s="56">
        <v>0</v>
      </c>
      <c r="AA324" s="56">
        <v>0</v>
      </c>
      <c r="AB324" s="56">
        <v>0</v>
      </c>
      <c r="AC324" s="56">
        <v>0</v>
      </c>
      <c r="AD324" s="55">
        <v>0</v>
      </c>
      <c r="AE324" s="55">
        <v>0</v>
      </c>
    </row>
    <row r="325" spans="1:31" s="53" customFormat="1" ht="12" hidden="1" outlineLevel="2">
      <c r="A325" s="60"/>
      <c r="B325" s="53" t="s">
        <v>389</v>
      </c>
      <c r="C325" s="53" t="s">
        <v>254</v>
      </c>
      <c r="D325" s="53" t="s">
        <v>255</v>
      </c>
      <c r="E325" s="54">
        <f t="shared" si="31"/>
        <v>644356.57000000007</v>
      </c>
      <c r="F325" s="54">
        <v>0</v>
      </c>
      <c r="G325" s="55">
        <v>0</v>
      </c>
      <c r="H325" s="55">
        <v>0</v>
      </c>
      <c r="I325" s="55">
        <v>0</v>
      </c>
      <c r="J325" s="55">
        <v>0</v>
      </c>
      <c r="K325" s="55">
        <v>0</v>
      </c>
      <c r="L325" s="55">
        <v>60947.58</v>
      </c>
      <c r="M325" s="56">
        <v>0</v>
      </c>
      <c r="N325" s="56">
        <v>0</v>
      </c>
      <c r="O325" s="56">
        <v>0</v>
      </c>
      <c r="P325" s="56">
        <v>0</v>
      </c>
      <c r="Q325" s="56">
        <v>0</v>
      </c>
      <c r="R325" s="56">
        <v>0</v>
      </c>
      <c r="S325" s="53">
        <v>0</v>
      </c>
      <c r="T325" s="56">
        <v>0</v>
      </c>
      <c r="U325" s="56">
        <v>0</v>
      </c>
      <c r="V325" s="53">
        <v>0</v>
      </c>
      <c r="W325" s="56">
        <v>583040.82000000007</v>
      </c>
      <c r="X325" s="56">
        <v>368.17</v>
      </c>
      <c r="Y325" s="56">
        <v>0</v>
      </c>
      <c r="Z325" s="56">
        <v>0</v>
      </c>
      <c r="AA325" s="56">
        <v>0</v>
      </c>
      <c r="AB325" s="56">
        <v>0</v>
      </c>
      <c r="AC325" s="56">
        <v>0</v>
      </c>
      <c r="AD325" s="55">
        <v>0</v>
      </c>
      <c r="AE325" s="55">
        <v>0</v>
      </c>
    </row>
    <row r="326" spans="1:31" s="53" customFormat="1" ht="12" hidden="1" outlineLevel="2">
      <c r="A326" s="60"/>
      <c r="B326" s="53" t="s">
        <v>389</v>
      </c>
      <c r="C326" s="53" t="s">
        <v>256</v>
      </c>
      <c r="D326" s="53" t="s">
        <v>257</v>
      </c>
      <c r="E326" s="54">
        <f t="shared" si="31"/>
        <v>10203.950000000001</v>
      </c>
      <c r="F326" s="54">
        <v>0</v>
      </c>
      <c r="G326" s="55">
        <v>0</v>
      </c>
      <c r="H326" s="55">
        <v>0</v>
      </c>
      <c r="I326" s="55">
        <v>0</v>
      </c>
      <c r="J326" s="55">
        <v>0</v>
      </c>
      <c r="K326" s="55">
        <v>0</v>
      </c>
      <c r="L326" s="55">
        <v>0</v>
      </c>
      <c r="M326" s="56">
        <v>0</v>
      </c>
      <c r="N326" s="56">
        <v>0</v>
      </c>
      <c r="O326" s="56">
        <v>0</v>
      </c>
      <c r="P326" s="56">
        <v>0</v>
      </c>
      <c r="Q326" s="56">
        <v>0</v>
      </c>
      <c r="R326" s="56">
        <v>0</v>
      </c>
      <c r="S326" s="53">
        <v>0</v>
      </c>
      <c r="T326" s="56">
        <v>0</v>
      </c>
      <c r="U326" s="56">
        <v>0</v>
      </c>
      <c r="V326" s="53">
        <v>0</v>
      </c>
      <c r="W326" s="56">
        <v>0</v>
      </c>
      <c r="X326" s="56">
        <v>0</v>
      </c>
      <c r="Y326" s="56">
        <v>10203.950000000001</v>
      </c>
      <c r="Z326" s="56">
        <v>0</v>
      </c>
      <c r="AA326" s="56">
        <v>0</v>
      </c>
      <c r="AB326" s="56">
        <v>0</v>
      </c>
      <c r="AC326" s="56">
        <v>0</v>
      </c>
      <c r="AD326" s="55">
        <v>0</v>
      </c>
      <c r="AE326" s="55">
        <v>0</v>
      </c>
    </row>
    <row r="327" spans="1:31" s="53" customFormat="1" ht="12" hidden="1" outlineLevel="2">
      <c r="A327" s="60"/>
      <c r="B327" s="53" t="s">
        <v>389</v>
      </c>
      <c r="C327" s="53" t="s">
        <v>258</v>
      </c>
      <c r="D327" s="53" t="s">
        <v>259</v>
      </c>
      <c r="E327" s="54">
        <f t="shared" si="31"/>
        <v>444115.16</v>
      </c>
      <c r="F327" s="54">
        <v>0</v>
      </c>
      <c r="G327" s="55">
        <v>0</v>
      </c>
      <c r="H327" s="55">
        <v>0</v>
      </c>
      <c r="I327" s="55">
        <v>0</v>
      </c>
      <c r="J327" s="55">
        <v>0</v>
      </c>
      <c r="K327" s="55">
        <v>0</v>
      </c>
      <c r="L327" s="55">
        <v>0</v>
      </c>
      <c r="M327" s="56">
        <v>0</v>
      </c>
      <c r="N327" s="56">
        <v>0</v>
      </c>
      <c r="O327" s="56">
        <v>10470.289999999999</v>
      </c>
      <c r="P327" s="56">
        <v>0</v>
      </c>
      <c r="Q327" s="56">
        <v>0</v>
      </c>
      <c r="R327" s="56">
        <v>0</v>
      </c>
      <c r="S327" s="53">
        <v>0</v>
      </c>
      <c r="T327" s="56">
        <v>0</v>
      </c>
      <c r="U327" s="56">
        <v>0</v>
      </c>
      <c r="V327" s="53">
        <v>0</v>
      </c>
      <c r="W327" s="56">
        <v>0</v>
      </c>
      <c r="X327" s="56">
        <v>433644.87</v>
      </c>
      <c r="Y327" s="56">
        <v>0</v>
      </c>
      <c r="Z327" s="56">
        <v>0</v>
      </c>
      <c r="AA327" s="56">
        <v>0</v>
      </c>
      <c r="AB327" s="56">
        <v>0</v>
      </c>
      <c r="AC327" s="56">
        <v>0</v>
      </c>
      <c r="AD327" s="55">
        <v>0</v>
      </c>
      <c r="AE327" s="55">
        <v>0</v>
      </c>
    </row>
    <row r="328" spans="1:31" s="53" customFormat="1" ht="12" hidden="1" outlineLevel="2">
      <c r="A328" s="60"/>
      <c r="B328" s="53" t="s">
        <v>389</v>
      </c>
      <c r="C328" s="53" t="s">
        <v>260</v>
      </c>
      <c r="D328" s="53" t="s">
        <v>261</v>
      </c>
      <c r="E328" s="54">
        <f t="shared" si="31"/>
        <v>0</v>
      </c>
      <c r="F328" s="54">
        <v>0</v>
      </c>
      <c r="G328" s="55">
        <v>0</v>
      </c>
      <c r="H328" s="55">
        <v>0</v>
      </c>
      <c r="I328" s="55">
        <v>0</v>
      </c>
      <c r="J328" s="55">
        <v>0</v>
      </c>
      <c r="K328" s="55">
        <v>0</v>
      </c>
      <c r="L328" s="55">
        <v>0</v>
      </c>
      <c r="M328" s="56">
        <v>0</v>
      </c>
      <c r="N328" s="56">
        <v>0</v>
      </c>
      <c r="O328" s="56">
        <v>0</v>
      </c>
      <c r="P328" s="56">
        <v>0</v>
      </c>
      <c r="Q328" s="56">
        <v>0</v>
      </c>
      <c r="R328" s="56">
        <v>0</v>
      </c>
      <c r="S328" s="53">
        <v>0</v>
      </c>
      <c r="T328" s="56">
        <v>0</v>
      </c>
      <c r="U328" s="56">
        <v>0</v>
      </c>
      <c r="V328" s="53">
        <v>0</v>
      </c>
      <c r="W328" s="56">
        <v>0</v>
      </c>
      <c r="X328" s="56">
        <v>0</v>
      </c>
      <c r="Y328" s="56">
        <v>0</v>
      </c>
      <c r="Z328" s="56">
        <v>0</v>
      </c>
      <c r="AA328" s="56">
        <v>0</v>
      </c>
      <c r="AB328" s="56">
        <v>0</v>
      </c>
      <c r="AC328" s="56">
        <v>0</v>
      </c>
      <c r="AD328" s="55">
        <v>0</v>
      </c>
      <c r="AE328" s="55">
        <v>0</v>
      </c>
    </row>
    <row r="329" spans="1:31" s="53" customFormat="1" ht="12" hidden="1" outlineLevel="2">
      <c r="A329" s="60"/>
      <c r="B329" s="53" t="s">
        <v>389</v>
      </c>
      <c r="C329" s="53" t="s">
        <v>262</v>
      </c>
      <c r="D329" s="53" t="s">
        <v>263</v>
      </c>
      <c r="E329" s="54">
        <f t="shared" si="31"/>
        <v>133413.48000000001</v>
      </c>
      <c r="F329" s="54">
        <v>0</v>
      </c>
      <c r="G329" s="55">
        <v>0</v>
      </c>
      <c r="H329" s="55">
        <v>0</v>
      </c>
      <c r="I329" s="55">
        <v>0</v>
      </c>
      <c r="J329" s="55">
        <v>0</v>
      </c>
      <c r="K329" s="55">
        <v>0</v>
      </c>
      <c r="L329" s="55">
        <v>0</v>
      </c>
      <c r="M329" s="56">
        <v>0</v>
      </c>
      <c r="N329" s="56">
        <v>0</v>
      </c>
      <c r="O329" s="56">
        <v>0</v>
      </c>
      <c r="P329" s="56">
        <v>0</v>
      </c>
      <c r="Q329" s="56">
        <v>0</v>
      </c>
      <c r="R329" s="56">
        <v>0</v>
      </c>
      <c r="S329" s="53">
        <v>0</v>
      </c>
      <c r="T329" s="56">
        <v>0</v>
      </c>
      <c r="U329" s="56">
        <v>0</v>
      </c>
      <c r="V329" s="53">
        <v>0</v>
      </c>
      <c r="W329" s="56">
        <v>0</v>
      </c>
      <c r="X329" s="56">
        <v>0</v>
      </c>
      <c r="Y329" s="56">
        <v>0</v>
      </c>
      <c r="Z329" s="56">
        <v>0</v>
      </c>
      <c r="AA329" s="56">
        <v>133413.48000000001</v>
      </c>
      <c r="AB329" s="56">
        <v>0</v>
      </c>
      <c r="AC329" s="56">
        <v>0</v>
      </c>
      <c r="AD329" s="55">
        <v>0</v>
      </c>
      <c r="AE329" s="55">
        <v>0</v>
      </c>
    </row>
    <row r="330" spans="1:31" s="53" customFormat="1" ht="12" hidden="1" outlineLevel="2">
      <c r="A330" s="60"/>
      <c r="B330" s="53" t="s">
        <v>389</v>
      </c>
      <c r="C330" s="53" t="s">
        <v>264</v>
      </c>
      <c r="D330" s="53" t="s">
        <v>265</v>
      </c>
      <c r="E330" s="54">
        <f t="shared" si="31"/>
        <v>0</v>
      </c>
      <c r="F330" s="54">
        <v>0</v>
      </c>
      <c r="G330" s="55">
        <v>0</v>
      </c>
      <c r="H330" s="55">
        <v>0</v>
      </c>
      <c r="I330" s="55">
        <v>0</v>
      </c>
      <c r="J330" s="55">
        <v>0</v>
      </c>
      <c r="K330" s="55">
        <v>0</v>
      </c>
      <c r="L330" s="55">
        <v>0</v>
      </c>
      <c r="M330" s="56">
        <v>0</v>
      </c>
      <c r="N330" s="56">
        <v>0</v>
      </c>
      <c r="O330" s="56">
        <v>0</v>
      </c>
      <c r="P330" s="56">
        <v>0</v>
      </c>
      <c r="Q330" s="56">
        <v>0</v>
      </c>
      <c r="R330" s="56">
        <v>0</v>
      </c>
      <c r="S330" s="53">
        <v>0</v>
      </c>
      <c r="T330" s="56">
        <v>0</v>
      </c>
      <c r="U330" s="56">
        <v>0</v>
      </c>
      <c r="V330" s="53">
        <v>0</v>
      </c>
      <c r="W330" s="56">
        <v>0</v>
      </c>
      <c r="X330" s="56">
        <v>0</v>
      </c>
      <c r="Y330" s="56">
        <v>0</v>
      </c>
      <c r="Z330" s="56">
        <v>0</v>
      </c>
      <c r="AA330" s="56">
        <v>0</v>
      </c>
      <c r="AB330" s="56">
        <v>0</v>
      </c>
      <c r="AC330" s="56">
        <v>0</v>
      </c>
      <c r="AD330" s="55">
        <v>0</v>
      </c>
      <c r="AE330" s="55">
        <v>0</v>
      </c>
    </row>
    <row r="331" spans="1:31" s="53" customFormat="1" outlineLevel="1" collapsed="1">
      <c r="A331" s="60">
        <v>50</v>
      </c>
      <c r="B331" s="57" t="s">
        <v>392</v>
      </c>
      <c r="D331" s="25" t="s">
        <v>90</v>
      </c>
      <c r="E331" s="54">
        <f t="shared" ref="E331:AE331" si="33">SUBTOTAL(9,E304:E330)</f>
        <v>7524514.2200000016</v>
      </c>
      <c r="F331" s="54">
        <f t="shared" si="33"/>
        <v>0</v>
      </c>
      <c r="G331" s="55">
        <f t="shared" si="33"/>
        <v>82864.31</v>
      </c>
      <c r="H331" s="55">
        <f t="shared" si="33"/>
        <v>180707.44999999998</v>
      </c>
      <c r="I331" s="55">
        <f t="shared" si="33"/>
        <v>5502.74</v>
      </c>
      <c r="J331" s="55">
        <f t="shared" si="33"/>
        <v>177317.2</v>
      </c>
      <c r="K331" s="55">
        <f t="shared" si="33"/>
        <v>0</v>
      </c>
      <c r="L331" s="55">
        <f t="shared" si="33"/>
        <v>1751937.2000000002</v>
      </c>
      <c r="M331" s="56">
        <f t="shared" si="33"/>
        <v>6634.9699999999993</v>
      </c>
      <c r="N331" s="56">
        <f t="shared" si="33"/>
        <v>0</v>
      </c>
      <c r="O331" s="56">
        <f t="shared" si="33"/>
        <v>43552.03</v>
      </c>
      <c r="P331" s="56">
        <f t="shared" si="33"/>
        <v>0</v>
      </c>
      <c r="Q331" s="56">
        <f t="shared" si="33"/>
        <v>344966.14</v>
      </c>
      <c r="R331" s="56">
        <f t="shared" si="33"/>
        <v>225196.37</v>
      </c>
      <c r="S331" s="54">
        <f t="shared" si="33"/>
        <v>0</v>
      </c>
      <c r="T331" s="56">
        <f t="shared" si="33"/>
        <v>2962811.7399999998</v>
      </c>
      <c r="U331" s="56">
        <f t="shared" si="33"/>
        <v>58307.34</v>
      </c>
      <c r="V331" s="54">
        <f t="shared" si="33"/>
        <v>0</v>
      </c>
      <c r="W331" s="56">
        <f t="shared" si="33"/>
        <v>672937.38000000012</v>
      </c>
      <c r="X331" s="56">
        <f t="shared" si="33"/>
        <v>606978.12</v>
      </c>
      <c r="Y331" s="56">
        <f t="shared" si="33"/>
        <v>252001.91999999998</v>
      </c>
      <c r="Z331" s="56">
        <f t="shared" si="33"/>
        <v>0</v>
      </c>
      <c r="AA331" s="56">
        <f t="shared" si="33"/>
        <v>152799.31</v>
      </c>
      <c r="AB331" s="56">
        <f t="shared" si="33"/>
        <v>0</v>
      </c>
      <c r="AC331" s="56">
        <f t="shared" si="33"/>
        <v>0</v>
      </c>
      <c r="AD331" s="55">
        <f t="shared" si="33"/>
        <v>0</v>
      </c>
      <c r="AE331" s="55">
        <f t="shared" si="33"/>
        <v>0</v>
      </c>
    </row>
    <row r="332" spans="1:31" s="53" customFormat="1" ht="12" hidden="1" outlineLevel="2">
      <c r="A332" s="60"/>
      <c r="B332" s="53" t="s">
        <v>390</v>
      </c>
      <c r="C332" s="53" t="s">
        <v>202</v>
      </c>
      <c r="D332" s="53" t="s">
        <v>203</v>
      </c>
      <c r="E332" s="54">
        <f t="shared" si="31"/>
        <v>53514.239999999998</v>
      </c>
      <c r="F332" s="54">
        <v>0</v>
      </c>
      <c r="G332" s="55">
        <v>0</v>
      </c>
      <c r="H332" s="55">
        <v>53514.239999999998</v>
      </c>
      <c r="I332" s="55">
        <v>0</v>
      </c>
      <c r="J332" s="55">
        <v>0</v>
      </c>
      <c r="K332" s="55">
        <v>0</v>
      </c>
      <c r="L332" s="55">
        <v>0</v>
      </c>
      <c r="M332" s="56">
        <v>0</v>
      </c>
      <c r="N332" s="56">
        <v>0</v>
      </c>
      <c r="O332" s="56">
        <v>0</v>
      </c>
      <c r="P332" s="56">
        <v>0</v>
      </c>
      <c r="Q332" s="56">
        <v>0</v>
      </c>
      <c r="R332" s="56">
        <v>0</v>
      </c>
      <c r="S332" s="54">
        <v>0</v>
      </c>
      <c r="T332" s="56">
        <v>0</v>
      </c>
      <c r="U332" s="56">
        <v>0</v>
      </c>
      <c r="V332" s="54">
        <v>0</v>
      </c>
      <c r="W332" s="56">
        <v>0</v>
      </c>
      <c r="X332" s="56">
        <v>0</v>
      </c>
      <c r="Y332" s="56">
        <v>0</v>
      </c>
      <c r="Z332" s="56">
        <v>0</v>
      </c>
      <c r="AA332" s="56">
        <v>0</v>
      </c>
      <c r="AB332" s="56">
        <v>0</v>
      </c>
      <c r="AC332" s="56">
        <v>0</v>
      </c>
      <c r="AD332" s="55">
        <v>0</v>
      </c>
      <c r="AE332" s="55">
        <v>0</v>
      </c>
    </row>
    <row r="333" spans="1:31" s="53" customFormat="1" ht="12" hidden="1" outlineLevel="2">
      <c r="A333" s="60"/>
      <c r="B333" s="53" t="s">
        <v>390</v>
      </c>
      <c r="C333" s="53" t="s">
        <v>204</v>
      </c>
      <c r="D333" s="53" t="s">
        <v>205</v>
      </c>
      <c r="E333" s="54">
        <f t="shared" si="31"/>
        <v>1235889.43</v>
      </c>
      <c r="F333" s="54">
        <v>0</v>
      </c>
      <c r="G333" s="55">
        <v>0</v>
      </c>
      <c r="H333" s="55">
        <v>0</v>
      </c>
      <c r="I333" s="55">
        <v>0</v>
      </c>
      <c r="J333" s="55">
        <v>24487.72</v>
      </c>
      <c r="K333" s="55">
        <v>0</v>
      </c>
      <c r="L333" s="55">
        <v>190111.57</v>
      </c>
      <c r="M333" s="56">
        <v>0</v>
      </c>
      <c r="N333" s="56">
        <v>0</v>
      </c>
      <c r="O333" s="56">
        <v>0</v>
      </c>
      <c r="P333" s="56">
        <v>0</v>
      </c>
      <c r="Q333" s="56">
        <v>0</v>
      </c>
      <c r="R333" s="56">
        <v>27595.41</v>
      </c>
      <c r="S333" s="54">
        <v>0</v>
      </c>
      <c r="T333" s="56">
        <v>452586.85000000003</v>
      </c>
      <c r="U333" s="56">
        <v>430093.6</v>
      </c>
      <c r="V333" s="54">
        <v>0</v>
      </c>
      <c r="W333" s="56">
        <v>6489.46</v>
      </c>
      <c r="X333" s="56">
        <v>0</v>
      </c>
      <c r="Y333" s="56">
        <v>34542.089999999997</v>
      </c>
      <c r="Z333" s="56">
        <v>0</v>
      </c>
      <c r="AA333" s="56">
        <v>69982.73</v>
      </c>
      <c r="AB333" s="56">
        <v>0</v>
      </c>
      <c r="AC333" s="56">
        <v>0</v>
      </c>
      <c r="AD333" s="55">
        <v>0</v>
      </c>
      <c r="AE333" s="55">
        <v>0</v>
      </c>
    </row>
    <row r="334" spans="1:31" s="53" customFormat="1" ht="12" hidden="1" outlineLevel="2">
      <c r="A334" s="60"/>
      <c r="B334" s="53" t="s">
        <v>390</v>
      </c>
      <c r="C334" s="53" t="s">
        <v>206</v>
      </c>
      <c r="D334" s="53" t="s">
        <v>207</v>
      </c>
      <c r="E334" s="54">
        <f t="shared" si="31"/>
        <v>0</v>
      </c>
      <c r="F334" s="54">
        <v>0</v>
      </c>
      <c r="G334" s="55">
        <v>0</v>
      </c>
      <c r="H334" s="55">
        <v>0</v>
      </c>
      <c r="I334" s="55">
        <v>0</v>
      </c>
      <c r="J334" s="55">
        <v>0</v>
      </c>
      <c r="K334" s="55">
        <v>0</v>
      </c>
      <c r="L334" s="55">
        <v>0</v>
      </c>
      <c r="M334" s="56">
        <v>0</v>
      </c>
      <c r="N334" s="56">
        <v>0</v>
      </c>
      <c r="O334" s="56">
        <v>0</v>
      </c>
      <c r="P334" s="56">
        <v>0</v>
      </c>
      <c r="Q334" s="56">
        <v>0</v>
      </c>
      <c r="R334" s="56">
        <v>0</v>
      </c>
      <c r="S334" s="54">
        <v>0</v>
      </c>
      <c r="T334" s="56">
        <v>0</v>
      </c>
      <c r="U334" s="56">
        <v>0</v>
      </c>
      <c r="V334" s="54">
        <v>0</v>
      </c>
      <c r="W334" s="56">
        <v>0</v>
      </c>
      <c r="X334" s="56">
        <v>0</v>
      </c>
      <c r="Y334" s="56">
        <v>0</v>
      </c>
      <c r="Z334" s="56">
        <v>0</v>
      </c>
      <c r="AA334" s="56">
        <v>0</v>
      </c>
      <c r="AB334" s="56">
        <v>0</v>
      </c>
      <c r="AC334" s="56">
        <v>0</v>
      </c>
      <c r="AD334" s="55">
        <v>0</v>
      </c>
      <c r="AE334" s="55">
        <v>0</v>
      </c>
    </row>
    <row r="335" spans="1:31" s="53" customFormat="1" ht="12" hidden="1" outlineLevel="2">
      <c r="A335" s="60"/>
      <c r="B335" s="53" t="s">
        <v>390</v>
      </c>
      <c r="C335" s="53" t="s">
        <v>208</v>
      </c>
      <c r="D335" s="53" t="s">
        <v>209</v>
      </c>
      <c r="E335" s="54">
        <f t="shared" si="31"/>
        <v>450544.10000000003</v>
      </c>
      <c r="F335" s="54">
        <v>0</v>
      </c>
      <c r="G335" s="55">
        <v>0</v>
      </c>
      <c r="H335" s="55">
        <v>0</v>
      </c>
      <c r="I335" s="55">
        <v>78280.670000000013</v>
      </c>
      <c r="J335" s="55">
        <v>0</v>
      </c>
      <c r="K335" s="55">
        <v>0</v>
      </c>
      <c r="L335" s="55">
        <v>29872.809999999998</v>
      </c>
      <c r="M335" s="56">
        <v>48719.28</v>
      </c>
      <c r="N335" s="56">
        <v>0</v>
      </c>
      <c r="O335" s="56">
        <v>29797.14</v>
      </c>
      <c r="P335" s="56">
        <v>0</v>
      </c>
      <c r="Q335" s="56">
        <v>58623.01</v>
      </c>
      <c r="R335" s="56">
        <v>0</v>
      </c>
      <c r="S335" s="54">
        <v>0</v>
      </c>
      <c r="T335" s="56">
        <v>0</v>
      </c>
      <c r="U335" s="56">
        <v>0</v>
      </c>
      <c r="V335" s="54">
        <v>0</v>
      </c>
      <c r="W335" s="56">
        <v>111452.02</v>
      </c>
      <c r="X335" s="56">
        <v>91596.37999999999</v>
      </c>
      <c r="Y335" s="56">
        <v>2202.79</v>
      </c>
      <c r="Z335" s="56">
        <v>0</v>
      </c>
      <c r="AA335" s="56">
        <v>0</v>
      </c>
      <c r="AB335" s="56">
        <v>0</v>
      </c>
      <c r="AC335" s="56">
        <v>0</v>
      </c>
      <c r="AD335" s="55">
        <v>0</v>
      </c>
      <c r="AE335" s="55">
        <v>0</v>
      </c>
    </row>
    <row r="336" spans="1:31" s="53" customFormat="1" ht="12" hidden="1" outlineLevel="2">
      <c r="A336" s="60"/>
      <c r="B336" s="53" t="s">
        <v>390</v>
      </c>
      <c r="C336" s="53" t="s">
        <v>210</v>
      </c>
      <c r="D336" s="53" t="s">
        <v>211</v>
      </c>
      <c r="E336" s="54">
        <f t="shared" si="31"/>
        <v>17705.86</v>
      </c>
      <c r="F336" s="54">
        <v>0</v>
      </c>
      <c r="G336" s="55">
        <v>17705.86</v>
      </c>
      <c r="H336" s="55">
        <v>0</v>
      </c>
      <c r="I336" s="55">
        <v>0</v>
      </c>
      <c r="J336" s="55">
        <v>0</v>
      </c>
      <c r="K336" s="55">
        <v>0</v>
      </c>
      <c r="L336" s="55">
        <v>0</v>
      </c>
      <c r="M336" s="56">
        <v>0</v>
      </c>
      <c r="N336" s="56">
        <v>0</v>
      </c>
      <c r="O336" s="56">
        <v>0</v>
      </c>
      <c r="P336" s="56">
        <v>0</v>
      </c>
      <c r="Q336" s="56">
        <v>0</v>
      </c>
      <c r="R336" s="56">
        <v>0</v>
      </c>
      <c r="S336" s="54">
        <v>0</v>
      </c>
      <c r="T336" s="56">
        <v>0</v>
      </c>
      <c r="U336" s="56">
        <v>0</v>
      </c>
      <c r="V336" s="54">
        <v>0</v>
      </c>
      <c r="W336" s="56">
        <v>0</v>
      </c>
      <c r="X336" s="56">
        <v>0</v>
      </c>
      <c r="Y336" s="56">
        <v>0</v>
      </c>
      <c r="Z336" s="56">
        <v>0</v>
      </c>
      <c r="AA336" s="56">
        <v>0</v>
      </c>
      <c r="AB336" s="56">
        <v>0</v>
      </c>
      <c r="AC336" s="56">
        <v>0</v>
      </c>
      <c r="AD336" s="55">
        <v>0</v>
      </c>
      <c r="AE336" s="55">
        <v>0</v>
      </c>
    </row>
    <row r="337" spans="1:31" s="53" customFormat="1" outlineLevel="1" collapsed="1">
      <c r="A337" s="60">
        <v>51</v>
      </c>
      <c r="B337" s="57" t="s">
        <v>393</v>
      </c>
      <c r="D337" s="25" t="s">
        <v>91</v>
      </c>
      <c r="E337" s="54">
        <f t="shared" ref="E337:AE337" si="34">SUBTOTAL(9,E332:E336)</f>
        <v>1757653.6300000001</v>
      </c>
      <c r="F337" s="54">
        <f t="shared" si="34"/>
        <v>0</v>
      </c>
      <c r="G337" s="55">
        <f t="shared" si="34"/>
        <v>17705.86</v>
      </c>
      <c r="H337" s="55">
        <f t="shared" si="34"/>
        <v>53514.239999999998</v>
      </c>
      <c r="I337" s="55">
        <f t="shared" si="34"/>
        <v>78280.670000000013</v>
      </c>
      <c r="J337" s="55">
        <f t="shared" si="34"/>
        <v>24487.72</v>
      </c>
      <c r="K337" s="55">
        <f t="shared" si="34"/>
        <v>0</v>
      </c>
      <c r="L337" s="55">
        <f t="shared" si="34"/>
        <v>219984.38</v>
      </c>
      <c r="M337" s="56">
        <f t="shared" si="34"/>
        <v>48719.28</v>
      </c>
      <c r="N337" s="56">
        <f t="shared" si="34"/>
        <v>0</v>
      </c>
      <c r="O337" s="56">
        <f t="shared" si="34"/>
        <v>29797.14</v>
      </c>
      <c r="P337" s="56">
        <f t="shared" si="34"/>
        <v>0</v>
      </c>
      <c r="Q337" s="56">
        <f t="shared" si="34"/>
        <v>58623.01</v>
      </c>
      <c r="R337" s="56">
        <f t="shared" si="34"/>
        <v>27595.41</v>
      </c>
      <c r="S337" s="54">
        <f t="shared" si="34"/>
        <v>0</v>
      </c>
      <c r="T337" s="56">
        <f t="shared" si="34"/>
        <v>452586.85000000003</v>
      </c>
      <c r="U337" s="56">
        <f t="shared" si="34"/>
        <v>430093.6</v>
      </c>
      <c r="V337" s="54">
        <f t="shared" si="34"/>
        <v>0</v>
      </c>
      <c r="W337" s="56">
        <f t="shared" si="34"/>
        <v>117941.48000000001</v>
      </c>
      <c r="X337" s="56">
        <f t="shared" si="34"/>
        <v>91596.37999999999</v>
      </c>
      <c r="Y337" s="56">
        <f t="shared" si="34"/>
        <v>36744.879999999997</v>
      </c>
      <c r="Z337" s="56">
        <f t="shared" si="34"/>
        <v>0</v>
      </c>
      <c r="AA337" s="56">
        <f t="shared" si="34"/>
        <v>69982.73</v>
      </c>
      <c r="AB337" s="56">
        <f t="shared" si="34"/>
        <v>0</v>
      </c>
      <c r="AC337" s="56">
        <f t="shared" si="34"/>
        <v>0</v>
      </c>
      <c r="AD337" s="55">
        <f t="shared" si="34"/>
        <v>0</v>
      </c>
      <c r="AE337" s="55">
        <f t="shared" si="34"/>
        <v>0</v>
      </c>
    </row>
    <row r="338" spans="1:31" s="53" customFormat="1" ht="12" hidden="1" outlineLevel="2">
      <c r="A338" s="60"/>
      <c r="B338" s="53" t="s">
        <v>391</v>
      </c>
      <c r="C338" s="53" t="s">
        <v>143</v>
      </c>
      <c r="D338" s="53" t="s">
        <v>144</v>
      </c>
      <c r="E338" s="54">
        <f t="shared" si="31"/>
        <v>191517.44999999998</v>
      </c>
      <c r="F338" s="54">
        <v>0</v>
      </c>
      <c r="G338" s="54">
        <v>1352.04</v>
      </c>
      <c r="H338" s="54">
        <v>3161.5299999999997</v>
      </c>
      <c r="I338" s="54">
        <v>7642.7099999999991</v>
      </c>
      <c r="J338" s="54">
        <v>2905.84</v>
      </c>
      <c r="K338" s="54">
        <v>0</v>
      </c>
      <c r="L338" s="54">
        <v>28005.67</v>
      </c>
      <c r="M338" s="54">
        <v>0</v>
      </c>
      <c r="N338" s="54">
        <v>0</v>
      </c>
      <c r="O338" s="54">
        <v>2909.09</v>
      </c>
      <c r="P338" s="54">
        <v>0</v>
      </c>
      <c r="Q338" s="54">
        <v>5723.1100000000006</v>
      </c>
      <c r="R338" s="54">
        <v>3274.0400000000004</v>
      </c>
      <c r="S338" s="54">
        <v>0</v>
      </c>
      <c r="T338" s="54">
        <v>53696</v>
      </c>
      <c r="U338" s="54">
        <v>51033.15</v>
      </c>
      <c r="V338" s="54">
        <v>0</v>
      </c>
      <c r="W338" s="54">
        <v>11650.910000000002</v>
      </c>
      <c r="X338" s="54">
        <v>8906.3599999999988</v>
      </c>
      <c r="Y338" s="54">
        <v>4312.79</v>
      </c>
      <c r="Z338" s="54">
        <v>0</v>
      </c>
      <c r="AA338" s="54">
        <v>6944.21</v>
      </c>
      <c r="AB338" s="54">
        <v>0</v>
      </c>
      <c r="AC338" s="54">
        <v>0</v>
      </c>
      <c r="AD338" s="54">
        <v>0</v>
      </c>
      <c r="AE338" s="54">
        <v>0</v>
      </c>
    </row>
    <row r="339" spans="1:31" s="53" customFormat="1" ht="12" hidden="1" outlineLevel="2">
      <c r="A339" s="60"/>
      <c r="B339" s="53" t="s">
        <v>391</v>
      </c>
      <c r="C339" s="53" t="s">
        <v>145</v>
      </c>
      <c r="D339" s="53" t="s">
        <v>146</v>
      </c>
      <c r="E339" s="54">
        <f t="shared" si="31"/>
        <v>8427.4699999999993</v>
      </c>
      <c r="F339" s="54">
        <v>0</v>
      </c>
      <c r="G339" s="54">
        <v>231.8</v>
      </c>
      <c r="H339" s="54">
        <v>542.4</v>
      </c>
      <c r="I339" s="54">
        <v>1310.26</v>
      </c>
      <c r="J339" s="54">
        <v>0</v>
      </c>
      <c r="K339" s="54">
        <v>0</v>
      </c>
      <c r="L339" s="54">
        <v>2794.9700000000003</v>
      </c>
      <c r="M339" s="54">
        <v>0</v>
      </c>
      <c r="N339" s="54">
        <v>0</v>
      </c>
      <c r="O339" s="54">
        <v>280.11</v>
      </c>
      <c r="P339" s="54">
        <v>0</v>
      </c>
      <c r="Q339" s="54">
        <v>0</v>
      </c>
      <c r="R339" s="54">
        <v>0</v>
      </c>
      <c r="S339" s="54">
        <v>0</v>
      </c>
      <c r="T339" s="54">
        <v>0</v>
      </c>
      <c r="U339" s="54">
        <v>0</v>
      </c>
      <c r="V339" s="54">
        <v>0</v>
      </c>
      <c r="W339" s="54">
        <v>1765.7500000000002</v>
      </c>
      <c r="X339" s="54">
        <v>1037.8599999999999</v>
      </c>
      <c r="Y339" s="54">
        <v>464.32</v>
      </c>
      <c r="Z339" s="54">
        <v>0</v>
      </c>
      <c r="AA339" s="54">
        <v>0</v>
      </c>
      <c r="AB339" s="54">
        <v>0</v>
      </c>
      <c r="AC339" s="54">
        <v>0</v>
      </c>
      <c r="AD339" s="54">
        <v>0</v>
      </c>
      <c r="AE339" s="54">
        <v>0</v>
      </c>
    </row>
    <row r="340" spans="1:31" s="53" customFormat="1" ht="12" hidden="1" outlineLevel="2">
      <c r="A340" s="60"/>
      <c r="B340" s="53" t="s">
        <v>391</v>
      </c>
      <c r="C340" s="53" t="s">
        <v>147</v>
      </c>
      <c r="D340" s="53" t="s">
        <v>148</v>
      </c>
      <c r="E340" s="54">
        <f t="shared" si="31"/>
        <v>67232.92</v>
      </c>
      <c r="F340" s="54">
        <v>0</v>
      </c>
      <c r="G340" s="54">
        <v>531.83000000000004</v>
      </c>
      <c r="H340" s="54">
        <v>1245.8400000000001</v>
      </c>
      <c r="I340" s="54">
        <v>3006.2400000000002</v>
      </c>
      <c r="J340" s="54">
        <v>1142.49</v>
      </c>
      <c r="K340" s="54">
        <v>0</v>
      </c>
      <c r="L340" s="54">
        <v>11016.390000000001</v>
      </c>
      <c r="M340" s="54">
        <v>0</v>
      </c>
      <c r="N340" s="54">
        <v>0</v>
      </c>
      <c r="O340" s="54">
        <v>501.66999999999996</v>
      </c>
      <c r="P340" s="54">
        <v>0</v>
      </c>
      <c r="Q340" s="54">
        <v>2251.44</v>
      </c>
      <c r="R340" s="54">
        <v>0</v>
      </c>
      <c r="S340" s="54">
        <v>0</v>
      </c>
      <c r="T340" s="54">
        <v>17448.230000000003</v>
      </c>
      <c r="U340" s="54">
        <v>20069.330000000002</v>
      </c>
      <c r="V340" s="54">
        <v>0</v>
      </c>
      <c r="W340" s="54">
        <v>4583.1400000000003</v>
      </c>
      <c r="X340" s="54">
        <v>1118.95</v>
      </c>
      <c r="Y340" s="54">
        <v>1696.6200000000001</v>
      </c>
      <c r="Z340" s="54">
        <v>0</v>
      </c>
      <c r="AA340" s="54">
        <v>2620.7499999999995</v>
      </c>
      <c r="AB340" s="54">
        <v>0</v>
      </c>
      <c r="AC340" s="54">
        <v>0</v>
      </c>
      <c r="AD340" s="54">
        <v>0</v>
      </c>
      <c r="AE340" s="54">
        <v>0</v>
      </c>
    </row>
    <row r="341" spans="1:31" s="53" customFormat="1" ht="12" hidden="1" outlineLevel="2">
      <c r="A341" s="60"/>
      <c r="B341" s="53" t="s">
        <v>391</v>
      </c>
      <c r="C341" s="53" t="s">
        <v>149</v>
      </c>
      <c r="D341" s="53" t="s">
        <v>150</v>
      </c>
      <c r="E341" s="54">
        <f t="shared" si="31"/>
        <v>48730.9</v>
      </c>
      <c r="F341" s="54">
        <v>0</v>
      </c>
      <c r="G341" s="54">
        <v>427.03</v>
      </c>
      <c r="H341" s="54">
        <v>0</v>
      </c>
      <c r="I341" s="54">
        <v>2413.9499999999998</v>
      </c>
      <c r="J341" s="54">
        <v>917.11999999999989</v>
      </c>
      <c r="K341" s="54">
        <v>0</v>
      </c>
      <c r="L341" s="54">
        <v>8123.1100000000006</v>
      </c>
      <c r="M341" s="54">
        <v>0</v>
      </c>
      <c r="N341" s="54">
        <v>0</v>
      </c>
      <c r="O341" s="54">
        <v>0</v>
      </c>
      <c r="P341" s="54">
        <v>0</v>
      </c>
      <c r="Q341" s="54">
        <v>0</v>
      </c>
      <c r="R341" s="54">
        <v>0</v>
      </c>
      <c r="S341" s="54">
        <v>0</v>
      </c>
      <c r="T341" s="54">
        <v>14011.050000000001</v>
      </c>
      <c r="U341" s="54">
        <v>16118.79</v>
      </c>
      <c r="V341" s="54">
        <v>0</v>
      </c>
      <c r="W341" s="54">
        <v>3252.9800000000005</v>
      </c>
      <c r="X341" s="54">
        <v>0</v>
      </c>
      <c r="Y341" s="54">
        <v>1362.27</v>
      </c>
      <c r="Z341" s="54">
        <v>0</v>
      </c>
      <c r="AA341" s="54">
        <v>2104.6</v>
      </c>
      <c r="AB341" s="54">
        <v>0</v>
      </c>
      <c r="AC341" s="54">
        <v>0</v>
      </c>
      <c r="AD341" s="54">
        <v>0</v>
      </c>
      <c r="AE341" s="54">
        <v>0</v>
      </c>
    </row>
    <row r="342" spans="1:31" s="53" customFormat="1" ht="12" hidden="1" outlineLevel="2">
      <c r="A342" s="60"/>
      <c r="B342" s="53" t="s">
        <v>391</v>
      </c>
      <c r="C342" s="53" t="s">
        <v>151</v>
      </c>
      <c r="D342" s="53" t="s">
        <v>152</v>
      </c>
      <c r="E342" s="54">
        <f t="shared" ref="E342:E344" si="35">SUM(F342:AE342)</f>
        <v>15673.580000000002</v>
      </c>
      <c r="F342" s="54">
        <v>0</v>
      </c>
      <c r="G342" s="54">
        <v>139.41</v>
      </c>
      <c r="H342" s="54">
        <v>326.58000000000004</v>
      </c>
      <c r="I342" s="54">
        <v>788.05</v>
      </c>
      <c r="J342" s="54">
        <v>299.54000000000002</v>
      </c>
      <c r="K342" s="54">
        <v>0</v>
      </c>
      <c r="L342" s="54">
        <v>1271.6200000000001</v>
      </c>
      <c r="M342" s="54">
        <v>0</v>
      </c>
      <c r="N342" s="54">
        <v>0</v>
      </c>
      <c r="O342" s="54">
        <v>131.5</v>
      </c>
      <c r="P342" s="54">
        <v>0</v>
      </c>
      <c r="Q342" s="54">
        <v>590.16</v>
      </c>
      <c r="R342" s="54">
        <v>0</v>
      </c>
      <c r="S342" s="54">
        <v>0</v>
      </c>
      <c r="T342" s="54">
        <v>4573.8600000000015</v>
      </c>
      <c r="U342" s="54">
        <v>5259.88</v>
      </c>
      <c r="V342" s="54">
        <v>0</v>
      </c>
      <c r="W342" s="54">
        <v>1121.96</v>
      </c>
      <c r="X342" s="54">
        <v>296.40999999999997</v>
      </c>
      <c r="Y342" s="54">
        <v>187.66</v>
      </c>
      <c r="Z342" s="54">
        <v>0</v>
      </c>
      <c r="AA342" s="54">
        <v>686.94999999999993</v>
      </c>
      <c r="AB342" s="54">
        <v>0</v>
      </c>
      <c r="AC342" s="54">
        <v>0</v>
      </c>
      <c r="AD342" s="54">
        <v>0</v>
      </c>
      <c r="AE342" s="54">
        <v>0</v>
      </c>
    </row>
    <row r="343" spans="1:31" s="53" customFormat="1" outlineLevel="1" collapsed="1">
      <c r="A343" s="60">
        <v>52</v>
      </c>
      <c r="B343" s="57" t="s">
        <v>394</v>
      </c>
      <c r="D343" s="25" t="s">
        <v>92</v>
      </c>
      <c r="E343" s="54">
        <f t="shared" ref="E343:AE343" si="36">SUBTOTAL(9,E338:E342)</f>
        <v>331582.32</v>
      </c>
      <c r="F343" s="54">
        <f t="shared" si="36"/>
        <v>0</v>
      </c>
      <c r="G343" s="54">
        <f t="shared" si="36"/>
        <v>2682.1099999999997</v>
      </c>
      <c r="H343" s="54">
        <f t="shared" si="36"/>
        <v>5276.35</v>
      </c>
      <c r="I343" s="54">
        <f t="shared" si="36"/>
        <v>15161.21</v>
      </c>
      <c r="J343" s="54">
        <f t="shared" si="36"/>
        <v>5264.99</v>
      </c>
      <c r="K343" s="54">
        <f t="shared" si="36"/>
        <v>0</v>
      </c>
      <c r="L343" s="54">
        <f t="shared" si="36"/>
        <v>51211.76</v>
      </c>
      <c r="M343" s="54">
        <f t="shared" si="36"/>
        <v>0</v>
      </c>
      <c r="N343" s="54">
        <f t="shared" si="36"/>
        <v>0</v>
      </c>
      <c r="O343" s="54">
        <f t="shared" si="36"/>
        <v>3822.3700000000003</v>
      </c>
      <c r="P343" s="54">
        <f t="shared" si="36"/>
        <v>0</v>
      </c>
      <c r="Q343" s="54">
        <f t="shared" si="36"/>
        <v>8564.7100000000009</v>
      </c>
      <c r="R343" s="54">
        <f t="shared" si="36"/>
        <v>3274.0400000000004</v>
      </c>
      <c r="S343" s="54">
        <f t="shared" si="36"/>
        <v>0</v>
      </c>
      <c r="T343" s="54">
        <f t="shared" si="36"/>
        <v>89729.140000000014</v>
      </c>
      <c r="U343" s="54">
        <f t="shared" si="36"/>
        <v>92481.150000000023</v>
      </c>
      <c r="V343" s="54">
        <f t="shared" si="36"/>
        <v>0</v>
      </c>
      <c r="W343" s="54">
        <f t="shared" si="36"/>
        <v>22374.74</v>
      </c>
      <c r="X343" s="54">
        <f t="shared" si="36"/>
        <v>11359.58</v>
      </c>
      <c r="Y343" s="54">
        <f t="shared" si="36"/>
        <v>8023.66</v>
      </c>
      <c r="Z343" s="54">
        <f t="shared" si="36"/>
        <v>0</v>
      </c>
      <c r="AA343" s="54">
        <f t="shared" si="36"/>
        <v>12356.51</v>
      </c>
      <c r="AB343" s="54">
        <f t="shared" si="36"/>
        <v>0</v>
      </c>
      <c r="AC343" s="54">
        <f t="shared" si="36"/>
        <v>0</v>
      </c>
      <c r="AD343" s="54">
        <f t="shared" si="36"/>
        <v>0</v>
      </c>
      <c r="AE343" s="54">
        <f t="shared" si="36"/>
        <v>0</v>
      </c>
    </row>
    <row r="344" spans="1:31" s="53" customFormat="1" ht="12" hidden="1" outlineLevel="2">
      <c r="A344" s="60"/>
      <c r="B344" s="53" t="s">
        <v>375</v>
      </c>
      <c r="C344" s="53" t="s">
        <v>123</v>
      </c>
      <c r="D344" s="53" t="s">
        <v>124</v>
      </c>
      <c r="E344" s="54">
        <f t="shared" si="35"/>
        <v>10845916.439999999</v>
      </c>
      <c r="F344" s="54">
        <v>0</v>
      </c>
      <c r="G344" s="54">
        <v>59665.34</v>
      </c>
      <c r="H344" s="54">
        <v>139516.72999999998</v>
      </c>
      <c r="I344" s="54">
        <v>337273.61</v>
      </c>
      <c r="J344" s="54">
        <v>617981.0199999999</v>
      </c>
      <c r="K344" s="54">
        <v>0</v>
      </c>
      <c r="L344" s="54">
        <v>2043707.4999999995</v>
      </c>
      <c r="M344" s="54">
        <v>209905.53999999998</v>
      </c>
      <c r="N344" s="54">
        <v>0</v>
      </c>
      <c r="O344" s="54">
        <v>128379.17</v>
      </c>
      <c r="P344" s="54">
        <v>0</v>
      </c>
      <c r="Q344" s="54">
        <v>252560.97000000003</v>
      </c>
      <c r="R344" s="54">
        <v>485991.58999999997</v>
      </c>
      <c r="S344" s="54">
        <v>0</v>
      </c>
      <c r="T344" s="54">
        <v>2369588.0999999996</v>
      </c>
      <c r="U344" s="54">
        <v>2251984.2799999998</v>
      </c>
      <c r="V344" s="54">
        <v>0</v>
      </c>
      <c r="W344" s="54">
        <v>811060.99</v>
      </c>
      <c r="X344" s="54">
        <v>429119.91000000003</v>
      </c>
      <c r="Y344" s="54">
        <v>190322.96</v>
      </c>
      <c r="Z344" s="54">
        <v>12381.81</v>
      </c>
      <c r="AA344" s="54">
        <v>377811.44999999995</v>
      </c>
      <c r="AB344" s="54">
        <v>0</v>
      </c>
      <c r="AC344" s="54">
        <v>0</v>
      </c>
      <c r="AD344" s="54">
        <v>42215.86</v>
      </c>
      <c r="AE344" s="54">
        <v>86449.61</v>
      </c>
    </row>
    <row r="345" spans="1:31" s="53" customFormat="1" ht="25.5" outlineLevel="1" collapsed="1">
      <c r="A345" s="60">
        <v>53</v>
      </c>
      <c r="B345" s="57" t="s">
        <v>388</v>
      </c>
      <c r="D345" s="35" t="s">
        <v>93</v>
      </c>
      <c r="E345" s="54">
        <f t="shared" ref="E345:AE345" si="37">SUBTOTAL(9,E344:E344)</f>
        <v>10845916.439999999</v>
      </c>
      <c r="F345" s="54">
        <f t="shared" si="37"/>
        <v>0</v>
      </c>
      <c r="G345" s="54">
        <f t="shared" si="37"/>
        <v>59665.34</v>
      </c>
      <c r="H345" s="54">
        <f t="shared" si="37"/>
        <v>139516.72999999998</v>
      </c>
      <c r="I345" s="54">
        <f t="shared" si="37"/>
        <v>337273.61</v>
      </c>
      <c r="J345" s="54">
        <f t="shared" si="37"/>
        <v>617981.0199999999</v>
      </c>
      <c r="K345" s="54">
        <f t="shared" si="37"/>
        <v>0</v>
      </c>
      <c r="L345" s="54">
        <f t="shared" si="37"/>
        <v>2043707.4999999995</v>
      </c>
      <c r="M345" s="54">
        <f t="shared" si="37"/>
        <v>209905.53999999998</v>
      </c>
      <c r="N345" s="54">
        <f t="shared" si="37"/>
        <v>0</v>
      </c>
      <c r="O345" s="54">
        <f t="shared" si="37"/>
        <v>128379.17</v>
      </c>
      <c r="P345" s="54">
        <f t="shared" si="37"/>
        <v>0</v>
      </c>
      <c r="Q345" s="54">
        <f t="shared" si="37"/>
        <v>252560.97000000003</v>
      </c>
      <c r="R345" s="54">
        <f t="shared" si="37"/>
        <v>485991.58999999997</v>
      </c>
      <c r="S345" s="54">
        <f t="shared" si="37"/>
        <v>0</v>
      </c>
      <c r="T345" s="54">
        <f t="shared" si="37"/>
        <v>2369588.0999999996</v>
      </c>
      <c r="U345" s="54">
        <f t="shared" si="37"/>
        <v>2251984.2799999998</v>
      </c>
      <c r="V345" s="54">
        <f t="shared" si="37"/>
        <v>0</v>
      </c>
      <c r="W345" s="54">
        <f t="shared" si="37"/>
        <v>811060.99</v>
      </c>
      <c r="X345" s="54">
        <f t="shared" si="37"/>
        <v>429119.91000000003</v>
      </c>
      <c r="Y345" s="54">
        <f t="shared" si="37"/>
        <v>190322.96</v>
      </c>
      <c r="Z345" s="54">
        <f t="shared" si="37"/>
        <v>12381.81</v>
      </c>
      <c r="AA345" s="54">
        <f t="shared" si="37"/>
        <v>377811.44999999995</v>
      </c>
      <c r="AB345" s="54">
        <f t="shared" si="37"/>
        <v>0</v>
      </c>
      <c r="AC345" s="54">
        <f t="shared" si="37"/>
        <v>0</v>
      </c>
      <c r="AD345" s="54">
        <f t="shared" si="37"/>
        <v>42215.86</v>
      </c>
      <c r="AE345" s="54">
        <f t="shared" si="37"/>
        <v>86449.61</v>
      </c>
    </row>
    <row r="346" spans="1:31">
      <c r="A346" s="60">
        <v>54</v>
      </c>
      <c r="D346" s="48" t="s">
        <v>94</v>
      </c>
      <c r="E346" s="19">
        <f t="shared" ref="E346:E348" si="38">SUM(F346:AE346)</f>
        <v>0</v>
      </c>
    </row>
    <row r="347" spans="1:31">
      <c r="A347" s="60">
        <v>55</v>
      </c>
      <c r="D347" s="48" t="s">
        <v>95</v>
      </c>
      <c r="E347" s="19">
        <f t="shared" si="38"/>
        <v>0</v>
      </c>
    </row>
    <row r="348" spans="1:31">
      <c r="A348" s="60">
        <v>56</v>
      </c>
      <c r="D348" s="48" t="s">
        <v>96</v>
      </c>
      <c r="E348" s="19">
        <f t="shared" si="38"/>
        <v>0</v>
      </c>
    </row>
    <row r="349" spans="1:31" ht="30" customHeight="1" thickBot="1">
      <c r="A349" s="60">
        <v>57</v>
      </c>
      <c r="D349" s="37" t="s">
        <v>404</v>
      </c>
      <c r="E349" s="49">
        <f>SUM(F349:AE349)</f>
        <v>29847770.400000002</v>
      </c>
      <c r="F349" s="49">
        <f t="shared" ref="F349" si="39">SUM(F241:F348)</f>
        <v>0</v>
      </c>
      <c r="G349" s="50">
        <f>SUBTOTAL(9,G213:G348)</f>
        <v>266753.40000000002</v>
      </c>
      <c r="H349" s="50">
        <f t="shared" ref="H349:AE349" si="40">SUBTOTAL(9,H213:H348)</f>
        <v>815704.46999999986</v>
      </c>
      <c r="I349" s="50">
        <f t="shared" si="40"/>
        <v>993132.55999999994</v>
      </c>
      <c r="J349" s="50">
        <f t="shared" si="40"/>
        <v>1455957.5099999998</v>
      </c>
      <c r="K349" s="50">
        <f t="shared" si="40"/>
        <v>0</v>
      </c>
      <c r="L349" s="50">
        <f t="shared" si="40"/>
        <v>4708521.41</v>
      </c>
      <c r="M349" s="50">
        <f t="shared" si="40"/>
        <v>482964.47</v>
      </c>
      <c r="N349" s="50">
        <f t="shared" si="40"/>
        <v>0</v>
      </c>
      <c r="O349" s="50">
        <f t="shared" si="40"/>
        <v>281911.67</v>
      </c>
      <c r="P349" s="50">
        <f t="shared" si="40"/>
        <v>0</v>
      </c>
      <c r="Q349" s="50">
        <f t="shared" si="40"/>
        <v>885031.95</v>
      </c>
      <c r="R349" s="50">
        <f t="shared" si="40"/>
        <v>1211059.1200000001</v>
      </c>
      <c r="S349" s="50">
        <f t="shared" si="40"/>
        <v>0</v>
      </c>
      <c r="T349" s="50">
        <f t="shared" si="40"/>
        <v>9396440.2300000004</v>
      </c>
      <c r="U349" s="50">
        <f t="shared" si="40"/>
        <v>2902749.96</v>
      </c>
      <c r="V349" s="50">
        <f t="shared" si="40"/>
        <v>0</v>
      </c>
      <c r="W349" s="50">
        <f t="shared" si="40"/>
        <v>2481362.2599999998</v>
      </c>
      <c r="X349" s="50">
        <f t="shared" si="40"/>
        <v>1778541.92</v>
      </c>
      <c r="Y349" s="50">
        <f t="shared" si="40"/>
        <v>877400.78</v>
      </c>
      <c r="Z349" s="50">
        <f t="shared" si="40"/>
        <v>35814.310000000005</v>
      </c>
      <c r="AA349" s="50">
        <f t="shared" si="40"/>
        <v>978497.0299999998</v>
      </c>
      <c r="AB349" s="50">
        <f t="shared" si="40"/>
        <v>0</v>
      </c>
      <c r="AC349" s="50">
        <f t="shared" si="40"/>
        <v>0</v>
      </c>
      <c r="AD349" s="50">
        <f t="shared" si="40"/>
        <v>103610.16</v>
      </c>
      <c r="AE349" s="50">
        <f t="shared" si="40"/>
        <v>192317.19</v>
      </c>
    </row>
    <row r="350" spans="1:31" s="53" customFormat="1" ht="13.5" thickTop="1" thickBot="1">
      <c r="A350" s="60">
        <v>58</v>
      </c>
      <c r="D350" s="72" t="s">
        <v>97</v>
      </c>
      <c r="E350" s="73">
        <f>SUM(F350:AE350)</f>
        <v>20459666.609999996</v>
      </c>
      <c r="F350" s="73">
        <f t="shared" ref="F350" si="41">SUM(F332:F344)</f>
        <v>0</v>
      </c>
      <c r="G350" s="74">
        <f>SUM(G331,G337,G343,G345)</f>
        <v>162917.62</v>
      </c>
      <c r="H350" s="74">
        <f t="shared" ref="H350:AE350" si="42">SUM(H331,H337,H343,H345)</f>
        <v>379014.76999999996</v>
      </c>
      <c r="I350" s="74">
        <f t="shared" si="42"/>
        <v>436218.23</v>
      </c>
      <c r="J350" s="74">
        <f t="shared" si="42"/>
        <v>825050.92999999993</v>
      </c>
      <c r="K350" s="74">
        <f t="shared" si="42"/>
        <v>0</v>
      </c>
      <c r="L350" s="74">
        <f t="shared" si="42"/>
        <v>4066840.84</v>
      </c>
      <c r="M350" s="74">
        <f t="shared" si="42"/>
        <v>265259.78999999998</v>
      </c>
      <c r="N350" s="74">
        <f t="shared" si="42"/>
        <v>0</v>
      </c>
      <c r="O350" s="74">
        <f t="shared" si="42"/>
        <v>205550.71</v>
      </c>
      <c r="P350" s="74">
        <f t="shared" si="42"/>
        <v>0</v>
      </c>
      <c r="Q350" s="74">
        <f t="shared" si="42"/>
        <v>664714.83000000007</v>
      </c>
      <c r="R350" s="74">
        <f t="shared" si="42"/>
        <v>742057.40999999992</v>
      </c>
      <c r="S350" s="74">
        <f t="shared" si="42"/>
        <v>0</v>
      </c>
      <c r="T350" s="74">
        <f t="shared" si="42"/>
        <v>5874715.8300000001</v>
      </c>
      <c r="U350" s="74">
        <f t="shared" si="42"/>
        <v>2832866.3699999996</v>
      </c>
      <c r="V350" s="74">
        <f t="shared" si="42"/>
        <v>0</v>
      </c>
      <c r="W350" s="74">
        <f t="shared" si="42"/>
        <v>1624314.59</v>
      </c>
      <c r="X350" s="74">
        <f t="shared" si="42"/>
        <v>1139053.99</v>
      </c>
      <c r="Y350" s="74">
        <f t="shared" si="42"/>
        <v>487093.41999999993</v>
      </c>
      <c r="Z350" s="74">
        <f t="shared" si="42"/>
        <v>12381.81</v>
      </c>
      <c r="AA350" s="74">
        <f t="shared" si="42"/>
        <v>612950</v>
      </c>
      <c r="AB350" s="74">
        <f t="shared" si="42"/>
        <v>0</v>
      </c>
      <c r="AC350" s="74">
        <f t="shared" si="42"/>
        <v>0</v>
      </c>
      <c r="AD350" s="74">
        <f t="shared" si="42"/>
        <v>42215.86</v>
      </c>
      <c r="AE350" s="74">
        <f t="shared" si="42"/>
        <v>86449.61</v>
      </c>
    </row>
    <row r="351" spans="1:31" s="53" customFormat="1" ht="13.5" thickTop="1" thickBot="1">
      <c r="A351" s="60">
        <v>59</v>
      </c>
      <c r="D351" s="75" t="s">
        <v>98</v>
      </c>
      <c r="E351" s="76">
        <f>IF(ISERR(E350/E349),0,E350/E349)</f>
        <v>0.68546716675360098</v>
      </c>
      <c r="F351" s="76">
        <f t="shared" ref="F351:AE351" si="43">IF(ISERR(F350/F349),0,F350/F349)</f>
        <v>0</v>
      </c>
      <c r="G351" s="76">
        <f t="shared" si="43"/>
        <v>0.61074243102430925</v>
      </c>
      <c r="H351" s="76">
        <f t="shared" si="43"/>
        <v>0.46464716565792513</v>
      </c>
      <c r="I351" s="76">
        <f t="shared" si="43"/>
        <v>0.43923464758823333</v>
      </c>
      <c r="J351" s="76">
        <f t="shared" si="43"/>
        <v>0.56667239554264193</v>
      </c>
      <c r="K351" s="76">
        <f t="shared" si="43"/>
        <v>0</v>
      </c>
      <c r="L351" s="76">
        <f t="shared" si="43"/>
        <v>0.86371930503762961</v>
      </c>
      <c r="M351" s="76">
        <f t="shared" si="43"/>
        <v>0.54923251393627359</v>
      </c>
      <c r="N351" s="76">
        <f t="shared" si="43"/>
        <v>0</v>
      </c>
      <c r="O351" s="76">
        <f t="shared" si="43"/>
        <v>0.72913161062115661</v>
      </c>
      <c r="P351" s="76">
        <f t="shared" si="43"/>
        <v>0</v>
      </c>
      <c r="Q351" s="76">
        <f t="shared" si="43"/>
        <v>0.7510630887393388</v>
      </c>
      <c r="R351" s="76">
        <f t="shared" si="43"/>
        <v>0.61273425693701877</v>
      </c>
      <c r="S351" s="76">
        <f t="shared" si="43"/>
        <v>0</v>
      </c>
      <c r="T351" s="76">
        <f t="shared" si="43"/>
        <v>0.62520653419832373</v>
      </c>
      <c r="U351" s="76">
        <f t="shared" si="43"/>
        <v>0.97592503971647615</v>
      </c>
      <c r="V351" s="76">
        <f t="shared" si="43"/>
        <v>0</v>
      </c>
      <c r="W351" s="76">
        <f t="shared" si="43"/>
        <v>0.65460598647131851</v>
      </c>
      <c r="X351" s="76">
        <f t="shared" si="43"/>
        <v>0.64044258793742692</v>
      </c>
      <c r="Y351" s="76">
        <f t="shared" si="43"/>
        <v>0.55515498857887946</v>
      </c>
      <c r="Z351" s="76">
        <f t="shared" si="43"/>
        <v>0.34572242212679788</v>
      </c>
      <c r="AA351" s="76">
        <f t="shared" si="43"/>
        <v>0.62641988806036553</v>
      </c>
      <c r="AB351" s="76">
        <f t="shared" si="43"/>
        <v>0</v>
      </c>
      <c r="AC351" s="76">
        <f t="shared" si="43"/>
        <v>0</v>
      </c>
      <c r="AD351" s="76">
        <f t="shared" si="43"/>
        <v>0.4074490378163686</v>
      </c>
      <c r="AE351" s="76">
        <f t="shared" si="43"/>
        <v>0.4495157713150863</v>
      </c>
    </row>
    <row r="352" spans="1:31" ht="7.5" customHeight="1" thickTop="1">
      <c r="D352" s="51"/>
    </row>
    <row r="353" spans="1:4">
      <c r="A353" s="60">
        <v>62</v>
      </c>
      <c r="D353" s="59" t="s">
        <v>397</v>
      </c>
    </row>
    <row r="354" spans="1:4">
      <c r="D354" s="51"/>
    </row>
    <row r="355" spans="1:4">
      <c r="D355" s="52"/>
    </row>
    <row r="356" spans="1:4">
      <c r="D356" s="52"/>
    </row>
    <row r="357" spans="1:4">
      <c r="D357" s="52"/>
    </row>
    <row r="358" spans="1:4">
      <c r="D358" s="51"/>
    </row>
    <row r="359" spans="1:4">
      <c r="D359" s="51"/>
    </row>
    <row r="360" spans="1:4">
      <c r="D360" s="51"/>
    </row>
    <row r="361" spans="1:4">
      <c r="D361" s="51"/>
    </row>
    <row r="362" spans="1:4">
      <c r="D362" s="51"/>
    </row>
    <row r="363" spans="1:4">
      <c r="D363" s="51"/>
    </row>
    <row r="364" spans="1:4">
      <c r="D364" s="51"/>
    </row>
    <row r="365" spans="1:4">
      <c r="D365" s="51"/>
    </row>
    <row r="366" spans="1:4">
      <c r="D366" s="51"/>
    </row>
    <row r="367" spans="1:4">
      <c r="D367" s="52"/>
    </row>
    <row r="368" spans="1:4">
      <c r="D368" s="51"/>
    </row>
    <row r="369" spans="4:4">
      <c r="D369" s="51"/>
    </row>
    <row r="370" spans="4:4">
      <c r="D370" s="52"/>
    </row>
    <row r="371" spans="4:4">
      <c r="D371" s="51"/>
    </row>
    <row r="372" spans="4:4">
      <c r="D372" s="52"/>
    </row>
    <row r="373" spans="4:4">
      <c r="D373" s="52"/>
    </row>
    <row r="374" spans="4:4">
      <c r="D374" s="51"/>
    </row>
    <row r="375" spans="4:4">
      <c r="D375" s="51"/>
    </row>
    <row r="376" spans="4:4">
      <c r="D376" s="51"/>
    </row>
    <row r="377" spans="4:4">
      <c r="D377" s="51"/>
    </row>
    <row r="378" spans="4:4">
      <c r="D378" s="51"/>
    </row>
    <row r="379" spans="4:4">
      <c r="D379" s="51"/>
    </row>
    <row r="380" spans="4:4">
      <c r="D380" s="51"/>
    </row>
    <row r="381" spans="4:4">
      <c r="D381" s="51"/>
    </row>
    <row r="382" spans="4:4">
      <c r="D382" s="51"/>
    </row>
    <row r="383" spans="4:4">
      <c r="D383" s="51"/>
    </row>
    <row r="384" spans="4:4">
      <c r="D384" s="51"/>
    </row>
    <row r="385" spans="4:4">
      <c r="D385" s="51"/>
    </row>
    <row r="386" spans="4:4">
      <c r="D386" s="51"/>
    </row>
    <row r="387" spans="4:4">
      <c r="D387" s="51"/>
    </row>
    <row r="388" spans="4:4">
      <c r="D388" s="51"/>
    </row>
    <row r="389" spans="4:4">
      <c r="D389" s="51"/>
    </row>
    <row r="390" spans="4:4">
      <c r="D390" s="51"/>
    </row>
    <row r="391" spans="4:4">
      <c r="D391" s="51"/>
    </row>
    <row r="392" spans="4:4">
      <c r="D392" s="51"/>
    </row>
    <row r="393" spans="4:4">
      <c r="D393" s="51"/>
    </row>
    <row r="394" spans="4:4">
      <c r="D394" s="51"/>
    </row>
    <row r="395" spans="4:4">
      <c r="D395" s="51"/>
    </row>
    <row r="396" spans="4:4">
      <c r="D396" s="51"/>
    </row>
    <row r="397" spans="4:4">
      <c r="D397" s="51"/>
    </row>
  </sheetData>
  <mergeCells count="4">
    <mergeCell ref="D2:I2"/>
    <mergeCell ref="D3:I3"/>
    <mergeCell ref="D193:AE193"/>
    <mergeCell ref="D212:AE212"/>
  </mergeCells>
  <pageMargins left="0.47" right="0.24" top="0.38" bottom="0.38" header="0.21" footer="0.22"/>
  <pageSetup paperSize="5" scale="55" orientation="landscape" r:id="rId1"/>
  <headerFooter>
    <oddHeader>&amp;C&amp;"Arial,Bold"&amp;10Recognized Obligation Payment Schedule (ROPS) Redevelopment Property Tax Trust Fund (RPTTF) Distributions &amp;"Arial,Regular"
(To be completed by County Auditor-Controllers (CACs) - all values should be reported in whole dollars)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JUL-DEC 2013 ROPS (ATE)</vt:lpstr>
      <vt:lpstr>'JUL-DEC 2013 ROPS (ATE)'!Print_Area</vt:lpstr>
      <vt:lpstr>'JUL-DEC 2013 ROPS (ATE)'!Print_Titles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Schwenk (C9412)</dc:creator>
  <cp:lastModifiedBy>Ashley Schwenk (C9412)</cp:lastModifiedBy>
  <dcterms:created xsi:type="dcterms:W3CDTF">2013-06-05T20:55:16Z</dcterms:created>
  <dcterms:modified xsi:type="dcterms:W3CDTF">2014-06-11T15:27:34Z</dcterms:modified>
</cp:coreProperties>
</file>